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p\Desktop\2023\ROZPOČTY MESTO PODOLÍNEC\"/>
    </mc:Choice>
  </mc:AlternateContent>
  <bookViews>
    <workbookView xWindow="0" yWindow="0" windowWidth="0" windowHeight="0"/>
  </bookViews>
  <sheets>
    <sheet name="Rekapitulácia stavby" sheetId="1" r:id="rId1"/>
    <sheet name="SO02 - Ul. Moyzesová" sheetId="2" r:id="rId2"/>
    <sheet name="SO03 - Ul. Kukučínová" sheetId="3" r:id="rId3"/>
    <sheet name="SO04 - Ul. Hviezdoslavova" sheetId="4" r:id="rId4"/>
  </sheets>
  <definedNames>
    <definedName name="_xlnm.Print_Area" localSheetId="0">'Rekapitulácia stavby'!$D$4:$AO$76,'Rekapitulácia stavby'!$C$82:$AQ$98</definedName>
    <definedName name="_xlnm.Print_Titles" localSheetId="0">'Rekapitulácia stavby'!$92:$92</definedName>
    <definedName name="_xlnm._FilterDatabase" localSheetId="1" hidden="1">'SO02 - Ul. Moyzesová'!$C$123:$K$157</definedName>
    <definedName name="_xlnm.Print_Area" localSheetId="1">'SO02 - Ul. Moyzesová'!$C$4:$J$76,'SO02 - Ul. Moyzesová'!$C$82:$J$105,'SO02 - Ul. Moyzesová'!$C$111:$J$157</definedName>
    <definedName name="_xlnm.Print_Titles" localSheetId="1">'SO02 - Ul. Moyzesová'!$123:$123</definedName>
    <definedName name="_xlnm._FilterDatabase" localSheetId="2" hidden="1">'SO03 - Ul. Kukučínová'!$C$122:$K$156</definedName>
    <definedName name="_xlnm.Print_Area" localSheetId="2">'SO03 - Ul. Kukučínová'!$C$4:$J$76,'SO03 - Ul. Kukučínová'!$C$82:$J$104,'SO03 - Ul. Kukučínová'!$C$110:$J$156</definedName>
    <definedName name="_xlnm.Print_Titles" localSheetId="2">'SO03 - Ul. Kukučínová'!$122:$122</definedName>
    <definedName name="_xlnm._FilterDatabase" localSheetId="3" hidden="1">'SO04 - Ul. Hviezdoslavova'!$C$122:$K$157</definedName>
    <definedName name="_xlnm.Print_Area" localSheetId="3">'SO04 - Ul. Hviezdoslavova'!$C$4:$J$76,'SO04 - Ul. Hviezdoslavova'!$C$82:$J$104,'SO04 - Ul. Hviezdoslavova'!$C$110:$J$157</definedName>
    <definedName name="_xlnm.Print_Titles" localSheetId="3">'SO04 - Ul. Hviezdoslavova'!$122:$122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57"/>
  <c r="BH157"/>
  <c r="BG157"/>
  <c r="BE157"/>
  <c r="T157"/>
  <c r="T156"/>
  <c r="R157"/>
  <c r="R156"/>
  <c r="P157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T149"/>
  <c r="R150"/>
  <c r="R149"/>
  <c r="P150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0"/>
  <c r="F119"/>
  <c r="F117"/>
  <c r="E115"/>
  <c r="J92"/>
  <c r="F91"/>
  <c r="F89"/>
  <c r="E87"/>
  <c r="J21"/>
  <c r="E21"/>
  <c r="J119"/>
  <c r="J20"/>
  <c r="J18"/>
  <c r="E18"/>
  <c r="F120"/>
  <c r="J17"/>
  <c r="J12"/>
  <c r="J117"/>
  <c r="E7"/>
  <c r="E113"/>
  <c i="3" r="J156"/>
  <c r="J37"/>
  <c r="J36"/>
  <c i="1" r="AY96"/>
  <c i="3" r="J35"/>
  <c i="1" r="AX96"/>
  <c i="3" r="J103"/>
  <c r="BI155"/>
  <c r="BH155"/>
  <c r="BG155"/>
  <c r="BE155"/>
  <c r="T155"/>
  <c r="T154"/>
  <c r="R155"/>
  <c r="R154"/>
  <c r="P155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0"/>
  <c r="F119"/>
  <c r="F117"/>
  <c r="E115"/>
  <c r="J92"/>
  <c r="F91"/>
  <c r="F89"/>
  <c r="E87"/>
  <c r="J21"/>
  <c r="E21"/>
  <c r="J119"/>
  <c r="J20"/>
  <c r="J18"/>
  <c r="E18"/>
  <c r="F120"/>
  <c r="J17"/>
  <c r="J12"/>
  <c r="J117"/>
  <c r="E7"/>
  <c r="E113"/>
  <c i="2" r="J157"/>
  <c r="J37"/>
  <c r="J36"/>
  <c i="1" r="AY95"/>
  <c i="2" r="J35"/>
  <c i="1" r="AX95"/>
  <c i="2" r="J104"/>
  <c r="BI156"/>
  <c r="BH156"/>
  <c r="BG156"/>
  <c r="BE156"/>
  <c r="T156"/>
  <c r="T155"/>
  <c r="R156"/>
  <c r="R155"/>
  <c r="P156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T148"/>
  <c r="R149"/>
  <c r="R148"/>
  <c r="P149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F120"/>
  <c r="F118"/>
  <c r="E116"/>
  <c r="J92"/>
  <c r="F91"/>
  <c r="F89"/>
  <c r="E87"/>
  <c r="J21"/>
  <c r="E21"/>
  <c r="J91"/>
  <c r="J20"/>
  <c r="J18"/>
  <c r="E18"/>
  <c r="F121"/>
  <c r="J17"/>
  <c r="J12"/>
  <c r="J89"/>
  <c r="E7"/>
  <c r="E114"/>
  <c i="1" r="L90"/>
  <c r="AM90"/>
  <c r="AM89"/>
  <c r="L89"/>
  <c r="AM87"/>
  <c r="L87"/>
  <c r="L85"/>
  <c r="L84"/>
  <c i="2" r="BK154"/>
  <c r="BK149"/>
  <c r="J144"/>
  <c r="BK135"/>
  <c r="J130"/>
  <c r="BK138"/>
  <c r="J133"/>
  <c r="BK127"/>
  <c r="J154"/>
  <c r="BK151"/>
  <c r="J146"/>
  <c r="BK142"/>
  <c r="J138"/>
  <c r="J131"/>
  <c i="3" r="BK153"/>
  <c r="BK148"/>
  <c r="J135"/>
  <c r="BK126"/>
  <c r="BK146"/>
  <c r="BK142"/>
  <c r="J138"/>
  <c r="BK155"/>
  <c r="J148"/>
  <c r="BK143"/>
  <c r="BK127"/>
  <c r="J139"/>
  <c r="J134"/>
  <c r="J128"/>
  <c i="4" r="J152"/>
  <c r="J144"/>
  <c r="BK133"/>
  <c r="BK126"/>
  <c r="J145"/>
  <c r="BK131"/>
  <c r="J126"/>
  <c r="BK152"/>
  <c r="BK146"/>
  <c r="BK139"/>
  <c r="J128"/>
  <c r="J146"/>
  <c r="BK140"/>
  <c r="J131"/>
  <c i="2" r="BK156"/>
  <c r="J151"/>
  <c r="J145"/>
  <c r="J140"/>
  <c r="J132"/>
  <c r="J141"/>
  <c r="J135"/>
  <c r="BK129"/>
  <c r="J153"/>
  <c r="J149"/>
  <c r="BK145"/>
  <c r="BK141"/>
  <c r="BK132"/>
  <c r="J128"/>
  <c i="3" r="BK151"/>
  <c r="J142"/>
  <c r="BK134"/>
  <c r="J155"/>
  <c r="BK144"/>
  <c r="BK140"/>
  <c r="J129"/>
  <c r="BK149"/>
  <c r="J144"/>
  <c r="J131"/>
  <c r="J140"/>
  <c r="BK137"/>
  <c r="BK131"/>
  <c i="4" r="J155"/>
  <c r="BK147"/>
  <c r="J139"/>
  <c r="BK157"/>
  <c r="J134"/>
  <c r="BK128"/>
  <c r="J157"/>
  <c r="J147"/>
  <c r="J140"/>
  <c r="J132"/>
  <c r="BK150"/>
  <c r="J137"/>
  <c r="J133"/>
  <c r="BK127"/>
  <c i="2" r="BK152"/>
  <c r="BK147"/>
  <c r="BK143"/>
  <c r="J134"/>
  <c r="BK128"/>
  <c r="BK137"/>
  <c r="BK130"/>
  <c r="J156"/>
  <c r="J152"/>
  <c r="J147"/>
  <c r="BK144"/>
  <c r="J137"/>
  <c r="J129"/>
  <c i="3" r="J150"/>
  <c r="BK147"/>
  <c r="BK129"/>
  <c r="J152"/>
  <c r="J141"/>
  <c r="J130"/>
  <c r="BK150"/>
  <c r="J146"/>
  <c r="BK128"/>
  <c r="BK152"/>
  <c r="BK135"/>
  <c r="BK130"/>
  <c i="4" r="BK154"/>
  <c r="J148"/>
  <c r="J142"/>
  <c r="J127"/>
  <c r="BK144"/>
  <c r="BK130"/>
  <c r="BK148"/>
  <c r="BK145"/>
  <c r="BK137"/>
  <c r="BK155"/>
  <c r="BK143"/>
  <c r="BK136"/>
  <c r="J129"/>
  <c i="2" r="BK153"/>
  <c r="BK146"/>
  <c r="J142"/>
  <c r="BK133"/>
  <c r="BK140"/>
  <c r="BK131"/>
  <c i="1" r="AS94"/>
  <c i="2" r="J143"/>
  <c r="BK134"/>
  <c r="J127"/>
  <c i="3" r="J149"/>
  <c r="BK141"/>
  <c r="J132"/>
  <c r="J153"/>
  <c r="J143"/>
  <c r="BK139"/>
  <c r="J151"/>
  <c r="J147"/>
  <c r="J137"/>
  <c r="J126"/>
  <c r="BK138"/>
  <c r="BK132"/>
  <c r="J127"/>
  <c i="4" r="J150"/>
  <c r="J141"/>
  <c r="BK132"/>
  <c r="J154"/>
  <c r="J143"/>
  <c r="BK129"/>
  <c r="J153"/>
  <c r="BK142"/>
  <c r="J136"/>
  <c r="BK153"/>
  <c r="BK141"/>
  <c r="BK134"/>
  <c r="J130"/>
  <c i="2" l="1" r="P126"/>
  <c r="BK136"/>
  <c r="J136"/>
  <c r="J99"/>
  <c r="P139"/>
  <c r="BK150"/>
  <c r="J150"/>
  <c r="J102"/>
  <c i="3" r="R125"/>
  <c r="P133"/>
  <c r="BK136"/>
  <c r="J136"/>
  <c r="J100"/>
  <c r="BK145"/>
  <c r="J145"/>
  <c r="J101"/>
  <c i="4" r="BK135"/>
  <c r="J135"/>
  <c r="J99"/>
  <c i="2" r="BK126"/>
  <c r="J126"/>
  <c r="J98"/>
  <c r="R136"/>
  <c r="R139"/>
  <c r="R150"/>
  <c i="3" r="BK125"/>
  <c r="J125"/>
  <c r="J98"/>
  <c r="R133"/>
  <c r="P136"/>
  <c r="T145"/>
  <c i="4" r="P125"/>
  <c i="2" r="R126"/>
  <c r="R125"/>
  <c r="R124"/>
  <c r="P136"/>
  <c r="BK139"/>
  <c r="J139"/>
  <c r="J100"/>
  <c r="T150"/>
  <c i="3" r="T125"/>
  <c r="T133"/>
  <c r="T136"/>
  <c r="P145"/>
  <c i="4" r="BK125"/>
  <c r="J125"/>
  <c r="J98"/>
  <c r="R125"/>
  <c r="P135"/>
  <c r="T135"/>
  <c r="P138"/>
  <c r="T138"/>
  <c r="P151"/>
  <c r="R151"/>
  <c i="2" r="T126"/>
  <c r="T136"/>
  <c r="T139"/>
  <c r="P150"/>
  <c i="3" r="P125"/>
  <c r="P124"/>
  <c r="P123"/>
  <c i="1" r="AU96"/>
  <c i="3" r="BK133"/>
  <c r="J133"/>
  <c r="J99"/>
  <c r="R136"/>
  <c r="R145"/>
  <c i="4" r="T125"/>
  <c r="R135"/>
  <c r="BK138"/>
  <c r="J138"/>
  <c r="J100"/>
  <c r="R138"/>
  <c r="BK151"/>
  <c r="J151"/>
  <c r="J102"/>
  <c r="T151"/>
  <c i="2" r="BK155"/>
  <c r="J155"/>
  <c r="J103"/>
  <c i="3" r="BK154"/>
  <c r="J154"/>
  <c r="J102"/>
  <c i="2" r="BK148"/>
  <c r="J148"/>
  <c r="J101"/>
  <c i="4" r="BK149"/>
  <c r="J149"/>
  <c r="J101"/>
  <c r="BK156"/>
  <c r="J156"/>
  <c r="J103"/>
  <c r="J91"/>
  <c r="BF127"/>
  <c r="BF130"/>
  <c r="BF132"/>
  <c r="BF136"/>
  <c r="BF137"/>
  <c r="BF145"/>
  <c r="BF146"/>
  <c r="BF154"/>
  <c r="E85"/>
  <c r="BF128"/>
  <c r="BF131"/>
  <c r="BF133"/>
  <c r="BF134"/>
  <c r="BF157"/>
  <c r="J89"/>
  <c r="F92"/>
  <c r="BF129"/>
  <c r="BF139"/>
  <c r="BF141"/>
  <c r="BF142"/>
  <c r="BF143"/>
  <c r="BF144"/>
  <c r="BF148"/>
  <c r="BF153"/>
  <c r="BF126"/>
  <c r="BF140"/>
  <c r="BF147"/>
  <c r="BF150"/>
  <c r="BF152"/>
  <c r="BF155"/>
  <c i="3" r="BF126"/>
  <c r="BF127"/>
  <c r="BF131"/>
  <c r="BF134"/>
  <c r="BF137"/>
  <c r="BF138"/>
  <c r="BF139"/>
  <c r="BF141"/>
  <c r="BF149"/>
  <c r="BF150"/>
  <c r="E85"/>
  <c r="J91"/>
  <c r="BF130"/>
  <c r="BF142"/>
  <c r="BF147"/>
  <c r="J89"/>
  <c r="BF128"/>
  <c r="BF129"/>
  <c r="BF140"/>
  <c r="BF143"/>
  <c r="BF144"/>
  <c r="BF146"/>
  <c r="BF152"/>
  <c r="BF153"/>
  <c r="F92"/>
  <c r="BF132"/>
  <c r="BF135"/>
  <c r="BF148"/>
  <c r="BF151"/>
  <c r="BF155"/>
  <c i="2" r="BF145"/>
  <c r="F92"/>
  <c r="J118"/>
  <c r="BF131"/>
  <c r="BF132"/>
  <c r="BF140"/>
  <c r="BF142"/>
  <c r="BF149"/>
  <c r="BF153"/>
  <c r="BF156"/>
  <c r="E85"/>
  <c r="J120"/>
  <c r="BF127"/>
  <c r="BF129"/>
  <c r="BF133"/>
  <c r="BF128"/>
  <c r="BF130"/>
  <c r="BF134"/>
  <c r="BF135"/>
  <c r="BF137"/>
  <c r="BF138"/>
  <c r="BF141"/>
  <c r="BF143"/>
  <c r="BF144"/>
  <c r="BF146"/>
  <c r="BF147"/>
  <c r="BF151"/>
  <c r="BF152"/>
  <c r="BF154"/>
  <c r="J33"/>
  <c i="1" r="AV95"/>
  <c i="3" r="F36"/>
  <c i="1" r="BC96"/>
  <c i="4" r="F35"/>
  <c i="1" r="BB97"/>
  <c i="2" r="F33"/>
  <c i="1" r="AZ95"/>
  <c i="2" r="F35"/>
  <c i="1" r="BB95"/>
  <c i="3" r="J33"/>
  <c i="1" r="AV96"/>
  <c i="4" r="F36"/>
  <c i="1" r="BC97"/>
  <c i="2" r="F36"/>
  <c i="1" r="BC95"/>
  <c i="3" r="F33"/>
  <c i="1" r="AZ96"/>
  <c i="4" r="F33"/>
  <c i="1" r="AZ97"/>
  <c i="4" r="F37"/>
  <c i="1" r="BD97"/>
  <c i="2" r="F37"/>
  <c i="1" r="BD95"/>
  <c i="3" r="F35"/>
  <c i="1" r="BB96"/>
  <c i="3" r="F37"/>
  <c i="1" r="BD96"/>
  <c i="4" r="J33"/>
  <c i="1" r="AV97"/>
  <c i="4" l="1" r="T124"/>
  <c r="T123"/>
  <c i="3" r="T124"/>
  <c r="T123"/>
  <c i="2" r="T125"/>
  <c r="T124"/>
  <c i="3" r="R124"/>
  <c r="R123"/>
  <c i="4" r="R124"/>
  <c r="R123"/>
  <c r="P124"/>
  <c r="P123"/>
  <c i="1" r="AU97"/>
  <c i="2" r="P125"/>
  <c r="P124"/>
  <c i="1" r="AU95"/>
  <c i="3" r="BK124"/>
  <c r="J124"/>
  <c r="J97"/>
  <c i="2" r="BK125"/>
  <c r="BK124"/>
  <c r="J124"/>
  <c r="J96"/>
  <c i="4" r="BK124"/>
  <c r="BK123"/>
  <c r="J123"/>
  <c r="J96"/>
  <c i="2" r="J34"/>
  <c i="1" r="AW95"/>
  <c r="AT95"/>
  <c i="4" r="J34"/>
  <c i="1" r="AW97"/>
  <c r="AT97"/>
  <c r="AZ94"/>
  <c r="W29"/>
  <c i="3" r="J34"/>
  <c i="1" r="AW96"/>
  <c r="AT96"/>
  <c r="BD94"/>
  <c r="W33"/>
  <c i="2" r="F34"/>
  <c i="1" r="BA95"/>
  <c i="3" r="F34"/>
  <c i="1" r="BA96"/>
  <c r="BC94"/>
  <c r="W32"/>
  <c i="4" r="F34"/>
  <c i="1" r="BA97"/>
  <c r="BB94"/>
  <c r="AX94"/>
  <c i="2" l="1" r="J125"/>
  <c r="J97"/>
  <c i="4" r="J124"/>
  <c r="J97"/>
  <c i="3" r="BK123"/>
  <c r="J123"/>
  <c r="J96"/>
  <c i="1" r="AU94"/>
  <c i="4" r="J30"/>
  <c i="1" r="AG97"/>
  <c r="AV94"/>
  <c r="AK29"/>
  <c r="W31"/>
  <c r="AY94"/>
  <c i="2" r="J30"/>
  <c i="1" r="AG95"/>
  <c r="BA94"/>
  <c r="AW94"/>
  <c r="AK30"/>
  <c i="2" l="1" r="J39"/>
  <c i="4" r="J39"/>
  <c i="1" r="AN95"/>
  <c r="AN97"/>
  <c i="3" r="J30"/>
  <c i="1" r="AG96"/>
  <c r="AG94"/>
  <c r="AK26"/>
  <c r="AK35"/>
  <c r="AT94"/>
  <c r="W30"/>
  <c i="3" l="1" r="J39"/>
  <c i="1" r="AN94"/>
  <c r="AN9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<sst xmlns="http://schemas.openxmlformats.org/spreadsheetml/2006/main">
  <si>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</si>
  <si>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</si>
  <si>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</si>
  <si>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</si>
  <si>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</si>
  <si>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{f8b8d1c5-0ec3-47a8-93f2-395349acb183}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</si>
  <si>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</si>
  <si>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</si>
  <si>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</si>
  <si>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</si>
  <si>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</si>
  <si>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</si>
  <si>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</si>
  <si>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001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</si>
  <si>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</si>
  <si>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</si>
  <si>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miestnych ciest ul. Hviezdoslavova, Kukučínova, Moyzesova, Sv. Anny</t>
  </si>
  <si>
    <t>JKSO:</t>
  </si>
  <si>
    <t>KS:</t>
  </si>
  <si>
    <t>Miesto:</t>
  </si>
  <si>
    <t>Podolínec</t>
  </si>
  <si>
    <t>Dátum:</t>
  </si>
  <si>
    <t>4. 4. 2023</t>
  </si>
  <si>
    <t>Objednávateľ:</t>
  </si>
  <si>
    <t>IČO:</t>
  </si>
  <si>
    <t>Mesto Podolínec</t>
  </si>
  <si>
    <t>IČ DPH:</t>
  </si>
  <si>
    <t>Zhotoviteľ:</t>
  </si>
  <si>
    <t>Vyplň údaj</t>
  </si>
  <si>
    <t>Projektant:</t>
  </si>
  <si>
    <t xml:space="preserve"> </t>
  </si>
  <si>
    <t>True</t>
  </si>
  <si>
    <t>Spracovateľ:</t>
  </si>
  <si>
    <t>Michal Marhefka AA-367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</si>
  <si>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</si>
  <si>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</si>
  <si>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</si>
  <si>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</si>
  <si>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</si>
  <si>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</si>
  <si>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</si>
  <si>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</si>
  <si>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</si>
  <si>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</si>
  <si>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</si>
  <si>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</si>
  <si>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</si>
  <si>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</si>
  <si>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</si>
  <si>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</si>
  <si>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</si>
  <si>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</si>
  <si>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</si>
  <si>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</si>
  <si>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</si>
  <si>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</si>
  <si>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</si>
  <si>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</si>
  <si>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</si>
  <si>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</si>
  <si>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</si>
  <si>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</si>
  <si>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</si>
  <si>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</si>
  <si>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</si>
  <si>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</si>
  <si>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</si>
  <si>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</si>
  <si>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</si>
  <si>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</si>
  <si>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</si>
  <si>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</si>
  <si>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</si>
  <si>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</si>
  <si>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</si>
  <si>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</si>
  <si>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</si>
  <si>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</si>
  <si>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</si>
  <si>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</si>
  <si>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SO02</t>
  </si>
  <si>
    <t>Ul. Moyzesová</t>
  </si>
  <si>
    <t>STA</t>
  </si>
  <si>
    <t>1</t>
  </si>
  <si>
    <t>{3deedf1f-3b89-459e-9ba7-badd90a1a39d}</t>
  </si>
  <si>
    <t>SO03</t>
  </si>
  <si>
    <t>Ul. Kukučínová</t>
  </si>
  <si>
    <t>{bae5770d-f337-47c3-9468-ee18c6cb0b27}</t>
  </si>
  <si>
    <t>SO04</t>
  </si>
  <si>
    <t>Ul. Hviezdoslavova</t>
  </si>
  <si>
    <t>{424beacd-cb6e-488d-8b4c-0ccf083cd9bb}</t>
  </si>
  <si>
    <t>KRYCÍ LIST ROZPOČTU</t>
  </si>
  <si>
    <t>Objekt:</t>
  </si>
  <si>
    <t>SO02 - Ul. Moyzesová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</si>
  <si>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</si>
  <si>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</si>
  <si>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</si>
  <si>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</si>
  <si>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</si>
  <si>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</si>
  <si>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</si>
  <si>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</si>
  <si>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</si>
  <si>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</si>
  <si>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</si>
  <si>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</si>
  <si>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</si>
  <si>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</si>
  <si>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</si>
  <si>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</si>
  <si>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</si>
  <si>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</si>
  <si>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</si>
  <si>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</si>
  <si>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</si>
  <si>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</si>
  <si>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</si>
  <si>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</si>
  <si>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</si>
  <si>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</si>
  <si>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</si>
  <si>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</si>
  <si>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</si>
  <si>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18</t>
  </si>
  <si>
    <t>K</t>
  </si>
  <si>
    <t>113152530.S</t>
  </si>
  <si>
    <t xml:space="preserve">Frézovanie asf. podkladu alebo krytu bez prek., plochy cez 1000 do 10000 m2, pruh š. do 1 m, hr. 50 mm  0,125 t</t>
  </si>
  <si>
    <t>m2</t>
  </si>
  <si>
    <t>4</t>
  </si>
  <si>
    <t>2</t>
  </si>
  <si>
    <t>161123362</t>
  </si>
  <si>
    <t>113208111.S</t>
  </si>
  <si>
    <t xml:space="preserve">Vytrhanie obrúb betonových, s vybúraním lôžka, záhonových,  -0,04000t</t>
  </si>
  <si>
    <t>m</t>
  </si>
  <si>
    <t>-528607552</t>
  </si>
  <si>
    <t>132201102.S</t>
  </si>
  <si>
    <t>Výkop ryhy do šírky 600 mm v horn.3 nad 100 m3</t>
  </si>
  <si>
    <t>m3</t>
  </si>
  <si>
    <t>-631089077</t>
  </si>
  <si>
    <t>19</t>
  </si>
  <si>
    <t>180402111.S</t>
  </si>
  <si>
    <t>Založenie trávnika parkového výsevom v rovine do 1:5</t>
  </si>
  <si>
    <t>-1251546122</t>
  </si>
  <si>
    <t>M</t>
  </si>
  <si>
    <t>005720001400.S</t>
  </si>
  <si>
    <t>Osivá tráv - semená parkovej zmesi</t>
  </si>
  <si>
    <t>kg</t>
  </si>
  <si>
    <t>8</t>
  </si>
  <si>
    <t>-518477773</t>
  </si>
  <si>
    <t>3</t>
  </si>
  <si>
    <t>181101102.S</t>
  </si>
  <si>
    <t>Úprava pláne v zárezoch v hornine 1-4 so zhutnením (úprava terénu a dosyp zeminy okolo obrubníkov a asfaltových plôch - vyrovnanie nerovností</t>
  </si>
  <si>
    <t>-774122481</t>
  </si>
  <si>
    <t>21</t>
  </si>
  <si>
    <t>184102127.S</t>
  </si>
  <si>
    <t>Výsadba dreviny s balom na svahu nad 1:5 do 1:2, pri priemere balu nad 800 do 1000 mm</t>
  </si>
  <si>
    <t>ks</t>
  </si>
  <si>
    <t>-1198038416</t>
  </si>
  <si>
    <t>23</t>
  </si>
  <si>
    <t>184202111.S</t>
  </si>
  <si>
    <t>Zakotvenie dreviny troma a viac kolmi pri priemere kolov do 100 mm pri dĺžke kolov do 2 m s dodaním materiálu</t>
  </si>
  <si>
    <t>-1435948025</t>
  </si>
  <si>
    <t>32</t>
  </si>
  <si>
    <t>026510000200</t>
  </si>
  <si>
    <t>Katalpa Nana na kmienku 180/200 cm, obvod kmienku 6/8 cm, v črepníku</t>
  </si>
  <si>
    <t>-181736290</t>
  </si>
  <si>
    <t>Zakladanie</t>
  </si>
  <si>
    <t>24</t>
  </si>
  <si>
    <t>289971211.S</t>
  </si>
  <si>
    <t>Zhotovenie vrstvy z geotextílie na upravenom povrchu sklon do 1 : 5 , šírky od 0 do 3 m (chodník)</t>
  </si>
  <si>
    <t>1174249162</t>
  </si>
  <si>
    <t>25</t>
  </si>
  <si>
    <t>693110004500.S</t>
  </si>
  <si>
    <t>Geotextília polypropylénová netkaná 300 g/m2</t>
  </si>
  <si>
    <t>28721463</t>
  </si>
  <si>
    <t>5</t>
  </si>
  <si>
    <t>Komunikácie</t>
  </si>
  <si>
    <t>12</t>
  </si>
  <si>
    <t>561121111.S</t>
  </si>
  <si>
    <t>Zhotovenie podkladu mechanicky spevnenej zeminy hr. 150 mm</t>
  </si>
  <si>
    <t>1589811088</t>
  </si>
  <si>
    <t>13</t>
  </si>
  <si>
    <t>564261111.S</t>
  </si>
  <si>
    <t>Podklad alebo podsyp zo štrkopiesku s rozprestretím, vlhčením a zhutnením, po zhutnení hr. 200 mm (chodník)</t>
  </si>
  <si>
    <t>472682157</t>
  </si>
  <si>
    <t>26</t>
  </si>
  <si>
    <t>565131111.S</t>
  </si>
  <si>
    <t>Podklad z asfaltového betónu AC 16 P s rozprestretím a zhutnením v pruhu š. do 3 m, po zhutnení hr. 50 mm</t>
  </si>
  <si>
    <t>-255419878</t>
  </si>
  <si>
    <t>27</t>
  </si>
  <si>
    <t>573211107.S</t>
  </si>
  <si>
    <t>Postrek asfaltový spojovací bez posypu kamenivom z asfaltu cestného v množstve 0,40 kg/m2</t>
  </si>
  <si>
    <t>838036157</t>
  </si>
  <si>
    <t>28</t>
  </si>
  <si>
    <t>577154221.S</t>
  </si>
  <si>
    <t>Asfaltový betón vrstva obrusná AC 11 O v pruhu š. nad 3 m z nemodifik. asfaltu tr. I, po zhutnení hr. 60 mm</t>
  </si>
  <si>
    <t>-818456695</t>
  </si>
  <si>
    <t>14</t>
  </si>
  <si>
    <t>596911143.S</t>
  </si>
  <si>
    <t>Kladenie betónovej zámkovej dlažby komunikácií pre peších hr. 60 mm pre peších nad 100 do 300 m2 so zriadením lôžka z kameniva hr. 30 mm</t>
  </si>
  <si>
    <t>1986878959</t>
  </si>
  <si>
    <t>15</t>
  </si>
  <si>
    <t>592460010600</t>
  </si>
  <si>
    <t>Dlažba betónová, rozmer 200x100x60 mm, sivá</t>
  </si>
  <si>
    <t>1701529763</t>
  </si>
  <si>
    <t>16</t>
  </si>
  <si>
    <t>592460010200</t>
  </si>
  <si>
    <t>Dlažba betónová, rozmer 200x100x60 mm, červená</t>
  </si>
  <si>
    <t>925522622</t>
  </si>
  <si>
    <t>Rúrové vedenie</t>
  </si>
  <si>
    <t>29</t>
  </si>
  <si>
    <t>899331111.S</t>
  </si>
  <si>
    <t>Výšková úprava uličného vstupu alebo vpuste do 200 mm zvýšením poklopu</t>
  </si>
  <si>
    <t>1974977761</t>
  </si>
  <si>
    <t>9</t>
  </si>
  <si>
    <t>Ostatné konštrukcie a práce-búranie</t>
  </si>
  <si>
    <t>7</t>
  </si>
  <si>
    <t>916361112.S</t>
  </si>
  <si>
    <t>Osadenie cestného obrubníka betónového ležatého do lôžka z betónu prostého tr. C 16/20 s bočnou oporou</t>
  </si>
  <si>
    <t>-41976256</t>
  </si>
  <si>
    <t>592170002100</t>
  </si>
  <si>
    <t>Obrubník cestný, lxšxv 1000x100x200 mm bez skosenia</t>
  </si>
  <si>
    <t>1042545538</t>
  </si>
  <si>
    <t>30</t>
  </si>
  <si>
    <t>919731123.S</t>
  </si>
  <si>
    <t>Zarovnanie styčnej plochy pozdĺž vybúranej časti komunikácie asfaltovej hr. nad 100 do 200 mm</t>
  </si>
  <si>
    <t>192768229</t>
  </si>
  <si>
    <t>11</t>
  </si>
  <si>
    <t>961043111.S</t>
  </si>
  <si>
    <t xml:space="preserve">Búranie základov alebo vybúranie otvorov plochy nad 4 m2 z betónu prostého alebo preloženého kameňom,  -2,20000t (chodník)</t>
  </si>
  <si>
    <t>-2091449312</t>
  </si>
  <si>
    <t>99</t>
  </si>
  <si>
    <t>Presun hmôt HSV</t>
  </si>
  <si>
    <t>10</t>
  </si>
  <si>
    <t>998225111.S</t>
  </si>
  <si>
    <t>Presun hmôt pre pozemnú komunikáciu a letisko s krytom asfaltovým akejkoľvek dĺžky objektu</t>
  </si>
  <si>
    <t>t</t>
  </si>
  <si>
    <t>2116779232</t>
  </si>
  <si>
    <t>VRN</t>
  </si>
  <si>
    <t>Investičné náklady neobsiahnuté v cenách</t>
  </si>
  <si>
    <t>SO03 - Ul. Kukučínová</t>
  </si>
  <si>
    <t>Výkop ryhy do šírky 600 mm v horn.3 nad 100 m3 (výkop pre obrubníky + rozšírenie cesty)</t>
  </si>
  <si>
    <t>-25456966</t>
  </si>
  <si>
    <t>17</t>
  </si>
  <si>
    <t>1832902894</t>
  </si>
  <si>
    <t>1106488317</t>
  </si>
  <si>
    <t>840824704</t>
  </si>
  <si>
    <t>-1116954668</t>
  </si>
  <si>
    <t>026510003200</t>
  </si>
  <si>
    <t>Javor poľný Campestre 180/200 cm, v črepníku (Acer campestre)</t>
  </si>
  <si>
    <t>-226034576</t>
  </si>
  <si>
    <t>22</t>
  </si>
  <si>
    <t>1245987443</t>
  </si>
  <si>
    <t>1359806328</t>
  </si>
  <si>
    <t>-1542663512</t>
  </si>
  <si>
    <t>1414488263</t>
  </si>
  <si>
    <t>Podklad alebo podsyp zo štrkopiesku s rozprestretím, vlhčením a zhutnením, po zhutnení hr. 200 mm (chodník+rozšírenie cesty)</t>
  </si>
  <si>
    <t>203766849</t>
  </si>
  <si>
    <t>565131121.S</t>
  </si>
  <si>
    <t>Podklad z asfaltového betónu AC 16 P s rozprestretím a zhutnením v pruhu š. nad 3 m, po zhutnení hr. 50 mm</t>
  </si>
  <si>
    <t>-1227406380</t>
  </si>
  <si>
    <t>-292210458</t>
  </si>
  <si>
    <t>-1419728394</t>
  </si>
  <si>
    <t>-188638502</t>
  </si>
  <si>
    <t>530158120</t>
  </si>
  <si>
    <t>2042888763</t>
  </si>
  <si>
    <t>31</t>
  </si>
  <si>
    <t>914001211.S</t>
  </si>
  <si>
    <t>Montáž cestnej zvislej dopravnej značky základnej veľkosti do 1 m2 objímkami na stĺpiky alebo konzoly</t>
  </si>
  <si>
    <t>-1328192773</t>
  </si>
  <si>
    <t>404410033920</t>
  </si>
  <si>
    <t>Regulačná značka ZDZ 202 "Stoj, daj prednosť v jazde", Zn lisovaná, V1-600 x 600 mm, RA2, P3, E2, SP1</t>
  </si>
  <si>
    <t>-1892790738</t>
  </si>
  <si>
    <t>33</t>
  </si>
  <si>
    <t>914501121.S</t>
  </si>
  <si>
    <t>Montáž stĺpika zvislej dopravnej značky dĺžky do 3,5 m do betónového základu</t>
  </si>
  <si>
    <t>920668876</t>
  </si>
  <si>
    <t>34</t>
  </si>
  <si>
    <t>404490008400.S</t>
  </si>
  <si>
    <t>Stĺpik Zn, d 60 mm/1 bm, pre dopravné značky</t>
  </si>
  <si>
    <t>2055926969</t>
  </si>
  <si>
    <t>-72563767</t>
  </si>
  <si>
    <t>-594914187</t>
  </si>
  <si>
    <t>-1402002807</t>
  </si>
  <si>
    <t>-1708447911</t>
  </si>
  <si>
    <t>-744010951</t>
  </si>
  <si>
    <t>SO04 - Ul. Hviezdoslavova</t>
  </si>
  <si>
    <t>1871793099</t>
  </si>
  <si>
    <t>728072289</t>
  </si>
  <si>
    <t>Výkop ryhy do šírky 600 mm v horn.3 nad 100 m3 (na obrubníky)</t>
  </si>
  <si>
    <t>-503912726</t>
  </si>
  <si>
    <t>-1927783303</t>
  </si>
  <si>
    <t>2118082654</t>
  </si>
  <si>
    <t>Úprava pláne v zárezoch v hornine 1-4 so zhutnením (úprava terénu a dosyp zeminy okolo obrubníkov a asfaltových plôch - vyrovnanie nerovností)</t>
  </si>
  <si>
    <t>-364805101</t>
  </si>
  <si>
    <t>1381779686</t>
  </si>
  <si>
    <t>1579047647</t>
  </si>
  <si>
    <t>35</t>
  </si>
  <si>
    <t>1635583667</t>
  </si>
  <si>
    <t>-23312790</t>
  </si>
  <si>
    <t>-1810130486</t>
  </si>
  <si>
    <t>Zhotovenie podkladu mechanicky spevnenej zeminy hr. 150 mm (chodník)</t>
  </si>
  <si>
    <t>-561187897</t>
  </si>
  <si>
    <t>Podklad alebo podsyp zo štrkopiesku s rozprestretím, vlhčením a zhutnením, po zhutnení hr. 200 mm v zmysle TS projektu (chodník)</t>
  </si>
  <si>
    <t>1378747689</t>
  </si>
  <si>
    <t>1553906723</t>
  </si>
  <si>
    <t>-1223510812</t>
  </si>
  <si>
    <t>1702554118</t>
  </si>
  <si>
    <t>269235224</t>
  </si>
  <si>
    <t>-1996883050</t>
  </si>
  <si>
    <t>592460012000</t>
  </si>
  <si>
    <t>Dlažba betónová, rozmer 200x100x80 mm, sivá</t>
  </si>
  <si>
    <t>-702128594</t>
  </si>
  <si>
    <t>-600037242</t>
  </si>
  <si>
    <t>596911163.S</t>
  </si>
  <si>
    <t>Kladenie betónovej zámkovej dlažby komunikácií pre peších hr. 80 mm pre peších nad 100 do 300 m2 so zriadením lôžka z kameniva hr. 30 mm</t>
  </si>
  <si>
    <t>1214697405</t>
  </si>
  <si>
    <t>1391661304</t>
  </si>
  <si>
    <t>1632832837</t>
  </si>
  <si>
    <t>-428165818</t>
  </si>
  <si>
    <t>-1112859861</t>
  </si>
  <si>
    <t>-769304723</t>
  </si>
  <si>
    <t>-1713654516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</si>
</sst>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45" t="s">
        <v>40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41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44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45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46</v>
      </c>
      <c r="U35" s="57"/>
      <c r="V35" s="57"/>
      <c r="W35" s="57"/>
      <c r="X35" s="59" t="s">
        <v>47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48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49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50</v>
      </c>
      <c r="AI60" s="39"/>
      <c r="AJ60" s="39"/>
      <c r="AK60" s="39"/>
      <c r="AL60" s="39"/>
      <c r="AM60" s="67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52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53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50</v>
      </c>
      <c r="AI75" s="39"/>
      <c r="AJ75" s="39"/>
      <c r="AK75" s="39"/>
      <c r="AL75" s="39"/>
      <c r="AM75" s="67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12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001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15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Rekonštrukcia miestnych ciest ul. Hviezdoslavova, Kukučínova, Moyzesova, Sv. Anny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>Podolínec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82" t="str">
        <f>IF(AN8= "","",AN8)</f>
        <v>4. 4. 2023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>Mesto Podolínec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83" t="str">
        <f>IF(E17="","",E17)</f>
        <v xml:space="preserve"> </v>
      </c>
      <c r="AN89" s="74"/>
      <c r="AO89" s="74"/>
      <c r="AP89" s="74"/>
      <c r="AQ89" s="37"/>
      <c r="AR89" s="41"/>
      <c r="AS89" s="84" t="s">
        <v>55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83" t="str">
        <f>IF(E20="","",E20)</f>
        <v>Michal Marhefka AA-367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56</v>
      </c>
      <c r="D92" s="97"/>
      <c r="E92" s="97"/>
      <c r="F92" s="97"/>
      <c r="G92" s="97"/>
      <c r="H92" s="98"/>
      <c r="I92" s="99" t="s">
        <v>57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58</v>
      </c>
      <c r="AH92" s="97"/>
      <c r="AI92" s="97"/>
      <c r="AJ92" s="97"/>
      <c r="AK92" s="97"/>
      <c r="AL92" s="97"/>
      <c r="AM92" s="97"/>
      <c r="AN92" s="99" t="s">
        <v>59</v>
      </c>
      <c r="AO92" s="97"/>
      <c r="AP92" s="101"/>
      <c r="AQ92" s="102" t="s">
        <v>60</v>
      </c>
      <c r="AR92" s="41"/>
      <c r="AS92" s="103" t="s">
        <v>61</v>
      </c>
      <c r="AT92" s="104" t="s">
        <v>62</v>
      </c>
      <c r="AU92" s="104" t="s">
        <v>63</v>
      </c>
      <c r="AV92" s="104" t="s">
        <v>64</v>
      </c>
      <c r="AW92" s="104" t="s">
        <v>65</v>
      </c>
      <c r="AX92" s="104" t="s">
        <v>66</v>
      </c>
      <c r="AY92" s="104" t="s">
        <v>67</v>
      </c>
      <c r="AZ92" s="104" t="s">
        <v>68</v>
      </c>
      <c r="BA92" s="104" t="s">
        <v>69</v>
      </c>
      <c r="BB92" s="104" t="s">
        <v>70</v>
      </c>
      <c r="BC92" s="104" t="s">
        <v>71</v>
      </c>
      <c r="BD92" s="105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73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ROUND(SUM(AG95:AG97),2)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ROUND(SUM(AS95:AS97),2)</f>
        <v>0</v>
      </c>
      <c r="AT94" s="117">
        <f>ROUND(SUM(AV94:AW94),2)</f>
        <v>0</v>
      </c>
      <c r="AU94" s="118">
        <f>ROUND(SUM(AU95:AU97),5)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ROUND(SUM(AZ95:AZ97),2)</f>
        <v>0</v>
      </c>
      <c r="BA94" s="117">
        <f>ROUND(SUM(BA95:BA97),2)</f>
        <v>0</v>
      </c>
      <c r="BB94" s="117">
        <f>ROUND(SUM(BB95:BB97),2)</f>
        <v>0</v>
      </c>
      <c r="BC94" s="117">
        <f>ROUND(SUM(BC95:BC97),2)</f>
        <v>0</v>
      </c>
      <c r="BD94" s="119">
        <f>ROUND(SUM(BD95:BD97),2)</f>
        <v>0</v>
      </c>
      <c r="BE94" s="6"/>
      <c r="BS94" s="120" t="s">
        <v>74</v>
      </c>
      <c r="BT94" s="120" t="s">
        <v>75</v>
      </c>
      <c r="BU94" s="121" t="s">
        <v>76</v>
      </c>
      <c r="BV94" s="120" t="s">
        <v>77</v>
      </c>
      <c r="BW94" s="120" t="s">
        <v>5</v>
      </c>
      <c r="BX94" s="120" t="s">
        <v>78</v>
      </c>
      <c r="CL94" s="120" t="s">
        <v>1</v>
      </c>
    </row>
    <row r="95" s="7" customFormat="1" ht="16.5" customHeight="1">
      <c r="A95" s="122" t="s">
        <v>79</v>
      </c>
      <c r="B95" s="123"/>
      <c r="C95" s="124"/>
      <c r="D95" s="125" t="s">
        <v>80</v>
      </c>
      <c r="E95" s="125"/>
      <c r="F95" s="125"/>
      <c r="G95" s="125"/>
      <c r="H95" s="125"/>
      <c r="I95" s="126"/>
      <c r="J95" s="125" t="s">
        <v>81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'SO02 - Ul. Moyzesová'!J30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82</v>
      </c>
      <c r="AR95" s="129"/>
      <c r="AS95" s="130">
        <v>0</v>
      </c>
      <c r="AT95" s="131">
        <f>ROUND(SUM(AV95:AW95),2)</f>
        <v>0</v>
      </c>
      <c r="AU95" s="132">
        <f>'SO02 - Ul. Moyzesová'!P124</f>
        <v>0</v>
      </c>
      <c r="AV95" s="131">
        <f>'SO02 - Ul. Moyzesová'!J33</f>
        <v>0</v>
      </c>
      <c r="AW95" s="131">
        <f>'SO02 - Ul. Moyzesová'!J34</f>
        <v>0</v>
      </c>
      <c r="AX95" s="131">
        <f>'SO02 - Ul. Moyzesová'!J35</f>
        <v>0</v>
      </c>
      <c r="AY95" s="131">
        <f>'SO02 - Ul. Moyzesová'!J36</f>
        <v>0</v>
      </c>
      <c r="AZ95" s="131">
        <f>'SO02 - Ul. Moyzesová'!F33</f>
        <v>0</v>
      </c>
      <c r="BA95" s="131">
        <f>'SO02 - Ul. Moyzesová'!F34</f>
        <v>0</v>
      </c>
      <c r="BB95" s="131">
        <f>'SO02 - Ul. Moyzesová'!F35</f>
        <v>0</v>
      </c>
      <c r="BC95" s="131">
        <f>'SO02 - Ul. Moyzesová'!F36</f>
        <v>0</v>
      </c>
      <c r="BD95" s="133">
        <f>'SO02 - Ul. Moyzesová'!F37</f>
        <v>0</v>
      </c>
      <c r="BE95" s="7"/>
      <c r="BT95" s="134" t="s">
        <v>83</v>
      </c>
      <c r="BV95" s="134" t="s">
        <v>77</v>
      </c>
      <c r="BW95" s="134" t="s">
        <v>84</v>
      </c>
      <c r="BX95" s="134" t="s">
        <v>5</v>
      </c>
      <c r="CL95" s="134" t="s">
        <v>1</v>
      </c>
      <c r="CM95" s="134" t="s">
        <v>75</v>
      </c>
    </row>
    <row r="96" s="7" customFormat="1" ht="16.5" customHeight="1">
      <c r="A96" s="122" t="s">
        <v>79</v>
      </c>
      <c r="B96" s="123"/>
      <c r="C96" s="124"/>
      <c r="D96" s="125" t="s">
        <v>85</v>
      </c>
      <c r="E96" s="125"/>
      <c r="F96" s="125"/>
      <c r="G96" s="125"/>
      <c r="H96" s="125"/>
      <c r="I96" s="126"/>
      <c r="J96" s="125" t="s">
        <v>86</v>
      </c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7">
        <f>'SO03 - Ul. Kukučínová'!J30</f>
        <v>0</v>
      </c>
      <c r="AH96" s="126"/>
      <c r="AI96" s="126"/>
      <c r="AJ96" s="126"/>
      <c r="AK96" s="126"/>
      <c r="AL96" s="126"/>
      <c r="AM96" s="126"/>
      <c r="AN96" s="127">
        <f>SUM(AG96,AT96)</f>
        <v>0</v>
      </c>
      <c r="AO96" s="126"/>
      <c r="AP96" s="126"/>
      <c r="AQ96" s="128" t="s">
        <v>82</v>
      </c>
      <c r="AR96" s="129"/>
      <c r="AS96" s="130">
        <v>0</v>
      </c>
      <c r="AT96" s="131">
        <f>ROUND(SUM(AV96:AW96),2)</f>
        <v>0</v>
      </c>
      <c r="AU96" s="132">
        <f>'SO03 - Ul. Kukučínová'!P123</f>
        <v>0</v>
      </c>
      <c r="AV96" s="131">
        <f>'SO03 - Ul. Kukučínová'!J33</f>
        <v>0</v>
      </c>
      <c r="AW96" s="131">
        <f>'SO03 - Ul. Kukučínová'!J34</f>
        <v>0</v>
      </c>
      <c r="AX96" s="131">
        <f>'SO03 - Ul. Kukučínová'!J35</f>
        <v>0</v>
      </c>
      <c r="AY96" s="131">
        <f>'SO03 - Ul. Kukučínová'!J36</f>
        <v>0</v>
      </c>
      <c r="AZ96" s="131">
        <f>'SO03 - Ul. Kukučínová'!F33</f>
        <v>0</v>
      </c>
      <c r="BA96" s="131">
        <f>'SO03 - Ul. Kukučínová'!F34</f>
        <v>0</v>
      </c>
      <c r="BB96" s="131">
        <f>'SO03 - Ul. Kukučínová'!F35</f>
        <v>0</v>
      </c>
      <c r="BC96" s="131">
        <f>'SO03 - Ul. Kukučínová'!F36</f>
        <v>0</v>
      </c>
      <c r="BD96" s="133">
        <f>'SO03 - Ul. Kukučínová'!F37</f>
        <v>0</v>
      </c>
      <c r="BE96" s="7"/>
      <c r="BT96" s="134" t="s">
        <v>83</v>
      </c>
      <c r="BV96" s="134" t="s">
        <v>77</v>
      </c>
      <c r="BW96" s="134" t="s">
        <v>87</v>
      </c>
      <c r="BX96" s="134" t="s">
        <v>5</v>
      </c>
      <c r="CL96" s="134" t="s">
        <v>1</v>
      </c>
      <c r="CM96" s="134" t="s">
        <v>75</v>
      </c>
    </row>
    <row r="97" s="7" customFormat="1" ht="16.5" customHeight="1">
      <c r="A97" s="122" t="s">
        <v>79</v>
      </c>
      <c r="B97" s="123"/>
      <c r="C97" s="124"/>
      <c r="D97" s="125" t="s">
        <v>88</v>
      </c>
      <c r="E97" s="125"/>
      <c r="F97" s="125"/>
      <c r="G97" s="125"/>
      <c r="H97" s="125"/>
      <c r="I97" s="126"/>
      <c r="J97" s="125" t="s">
        <v>89</v>
      </c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7">
        <f>'SO04 - Ul. Hviezdoslavova'!J30</f>
        <v>0</v>
      </c>
      <c r="AH97" s="126"/>
      <c r="AI97" s="126"/>
      <c r="AJ97" s="126"/>
      <c r="AK97" s="126"/>
      <c r="AL97" s="126"/>
      <c r="AM97" s="126"/>
      <c r="AN97" s="127">
        <f>SUM(AG97,AT97)</f>
        <v>0</v>
      </c>
      <c r="AO97" s="126"/>
      <c r="AP97" s="126"/>
      <c r="AQ97" s="128" t="s">
        <v>82</v>
      </c>
      <c r="AR97" s="129"/>
      <c r="AS97" s="135">
        <v>0</v>
      </c>
      <c r="AT97" s="136">
        <f>ROUND(SUM(AV97:AW97),2)</f>
        <v>0</v>
      </c>
      <c r="AU97" s="137">
        <f>'SO04 - Ul. Hviezdoslavova'!P123</f>
        <v>0</v>
      </c>
      <c r="AV97" s="136">
        <f>'SO04 - Ul. Hviezdoslavova'!J33</f>
        <v>0</v>
      </c>
      <c r="AW97" s="136">
        <f>'SO04 - Ul. Hviezdoslavova'!J34</f>
        <v>0</v>
      </c>
      <c r="AX97" s="136">
        <f>'SO04 - Ul. Hviezdoslavova'!J35</f>
        <v>0</v>
      </c>
      <c r="AY97" s="136">
        <f>'SO04 - Ul. Hviezdoslavova'!J36</f>
        <v>0</v>
      </c>
      <c r="AZ97" s="136">
        <f>'SO04 - Ul. Hviezdoslavova'!F33</f>
        <v>0</v>
      </c>
      <c r="BA97" s="136">
        <f>'SO04 - Ul. Hviezdoslavova'!F34</f>
        <v>0</v>
      </c>
      <c r="BB97" s="136">
        <f>'SO04 - Ul. Hviezdoslavova'!F35</f>
        <v>0</v>
      </c>
      <c r="BC97" s="136">
        <f>'SO04 - Ul. Hviezdoslavova'!F36</f>
        <v>0</v>
      </c>
      <c r="BD97" s="138">
        <f>'SO04 - Ul. Hviezdoslavova'!F37</f>
        <v>0</v>
      </c>
      <c r="BE97" s="7"/>
      <c r="BT97" s="134" t="s">
        <v>83</v>
      </c>
      <c r="BV97" s="134" t="s">
        <v>77</v>
      </c>
      <c r="BW97" s="134" t="s">
        <v>90</v>
      </c>
      <c r="BX97" s="134" t="s">
        <v>5</v>
      </c>
      <c r="CL97" s="134" t="s">
        <v>1</v>
      </c>
      <c r="CM97" s="134" t="s">
        <v>75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9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  <c r="AG99" s="70"/>
      <c r="AH99" s="70"/>
      <c r="AI99" s="70"/>
      <c r="AJ99" s="70"/>
      <c r="AK99" s="70"/>
      <c r="AL99" s="70"/>
      <c r="AM99" s="70"/>
      <c r="AN99" s="70"/>
      <c r="AO99" s="70"/>
      <c r="AP99" s="70"/>
      <c r="AQ99" s="70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45O0H0xk9a6vDPazghXjHD+XR5SecJrRPw4lTF48j3HPdGGb7Shm/94bckc514EGLQhGcK0lA3Kw/FMFNRQDnA==" hashValue="WBKF5QFQ77ZizNPjrkVFJnPZSMeRavZPnB1e91DBrqDv/Ude0C8kUkQlMkEigwcTsrAzkfCk8SI9A+vErIyBn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02 - Ul. Moyzesová'!C2" display="/"/>
    <hyperlink ref="A96" location="'SO03 - Ul. Kukučínová'!C2" display="/"/>
    <hyperlink ref="A97" location="'SO04 - Ul. Hviezdoslavov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91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Rekonštrukcia miestnych ciest ul. Hviezdoslavova, Kukučínova, Moyzesova, Sv. Anny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92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93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4. 4. 2023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26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ROUND(J124,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ROUND((SUM(BE124:BE157)),  2)</f>
        <v>0</v>
      </c>
      <c r="G33" s="159"/>
      <c r="H33" s="159"/>
      <c r="I33" s="160">
        <v>0.20000000000000001</v>
      </c>
      <c r="J33" s="158">
        <f>ROUND(((SUM(BE124:BE157))*I33),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ROUND((SUM(BF124:BF157)),  2)</f>
        <v>0</v>
      </c>
      <c r="G34" s="159"/>
      <c r="H34" s="159"/>
      <c r="I34" s="160">
        <v>0.20000000000000001</v>
      </c>
      <c r="J34" s="158">
        <f>ROUND(((SUM(BF124:BF157))*I34),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ROUND((SUM(BG124:BG157)),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ROUND((SUM(BH124:BH157)),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ROUND((SUM(BI124:BI157)),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Rekonštrukcia miestnych ciest ul. Hviezdoslavova, Kukučínova, Moyzesova, Sv. Anny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SO02 - Ul. Moyzesová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Podolínec</v>
      </c>
      <c r="G89" s="37"/>
      <c r="H89" s="37"/>
      <c r="I89" s="29" t="s">
        <v>21</v>
      </c>
      <c r="J89" s="82" t="str">
        <f>IF(J12="","",J12)</f>
        <v>4. 4. 2023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Mesto Podolínec</v>
      </c>
      <c r="G91" s="37"/>
      <c r="H91" s="37"/>
      <c r="I91" s="29" t="s">
        <v>29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Michal Marhefka AA-367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95</v>
      </c>
      <c r="D94" s="183"/>
      <c r="E94" s="183"/>
      <c r="F94" s="183"/>
      <c r="G94" s="183"/>
      <c r="H94" s="183"/>
      <c r="I94" s="183"/>
      <c r="J94" s="184" t="s">
        <v>96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97</v>
      </c>
      <c r="D96" s="37"/>
      <c r="E96" s="37"/>
      <c r="F96" s="37"/>
      <c r="G96" s="37"/>
      <c r="H96" s="37"/>
      <c r="I96" s="37"/>
      <c r="J96" s="113">
        <f>J124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86"/>
      <c r="C97" s="187"/>
      <c r="D97" s="188" t="s">
        <v>99</v>
      </c>
      <c r="E97" s="189"/>
      <c r="F97" s="189"/>
      <c r="G97" s="189"/>
      <c r="H97" s="189"/>
      <c r="I97" s="189"/>
      <c r="J97" s="190">
        <f>J125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100</v>
      </c>
      <c r="E98" s="195"/>
      <c r="F98" s="195"/>
      <c r="G98" s="195"/>
      <c r="H98" s="195"/>
      <c r="I98" s="195"/>
      <c r="J98" s="196">
        <f>J126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101</v>
      </c>
      <c r="E99" s="195"/>
      <c r="F99" s="195"/>
      <c r="G99" s="195"/>
      <c r="H99" s="195"/>
      <c r="I99" s="195"/>
      <c r="J99" s="196">
        <f>J136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102</v>
      </c>
      <c r="E100" s="195"/>
      <c r="F100" s="195"/>
      <c r="G100" s="195"/>
      <c r="H100" s="195"/>
      <c r="I100" s="195"/>
      <c r="J100" s="196">
        <f>J139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103</v>
      </c>
      <c r="E101" s="195"/>
      <c r="F101" s="195"/>
      <c r="G101" s="195"/>
      <c r="H101" s="195"/>
      <c r="I101" s="195"/>
      <c r="J101" s="196">
        <f>J148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104</v>
      </c>
      <c r="E102" s="195"/>
      <c r="F102" s="195"/>
      <c r="G102" s="195"/>
      <c r="H102" s="195"/>
      <c r="I102" s="195"/>
      <c r="J102" s="196">
        <f>J150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105</v>
      </c>
      <c r="E103" s="195"/>
      <c r="F103" s="195"/>
      <c r="G103" s="195"/>
      <c r="H103" s="195"/>
      <c r="I103" s="195"/>
      <c r="J103" s="196">
        <f>J155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6"/>
      <c r="C104" s="187"/>
      <c r="D104" s="188" t="s">
        <v>106</v>
      </c>
      <c r="E104" s="189"/>
      <c r="F104" s="189"/>
      <c r="G104" s="189"/>
      <c r="H104" s="189"/>
      <c r="I104" s="189"/>
      <c r="J104" s="190">
        <f>J157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71"/>
      <c r="C110" s="72"/>
      <c r="D110" s="72"/>
      <c r="E110" s="72"/>
      <c r="F110" s="72"/>
      <c r="G110" s="72"/>
      <c r="H110" s="72"/>
      <c r="I110" s="72"/>
      <c r="J110" s="72"/>
      <c r="K110" s="72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107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15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81" t="str">
        <f>E7</f>
        <v>Rekonštrukcia miestnych ciest ul. Hviezdoslavova, Kukučínova, Moyzesova, Sv. Anny</v>
      </c>
      <c r="F114" s="29"/>
      <c r="G114" s="29"/>
      <c r="H114" s="29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92</v>
      </c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9" t="str">
        <f>E9</f>
        <v>SO02 - Ul. Moyzesová</v>
      </c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19</v>
      </c>
      <c r="D118" s="37"/>
      <c r="E118" s="37"/>
      <c r="F118" s="24" t="str">
        <f>F12</f>
        <v>Podolínec</v>
      </c>
      <c r="G118" s="37"/>
      <c r="H118" s="37"/>
      <c r="I118" s="29" t="s">
        <v>21</v>
      </c>
      <c r="J118" s="82" t="str">
        <f>IF(J12="","",J12)</f>
        <v>4. 4. 2023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23</v>
      </c>
      <c r="D120" s="37"/>
      <c r="E120" s="37"/>
      <c r="F120" s="24" t="str">
        <f>E15</f>
        <v>Mesto Podolínec</v>
      </c>
      <c r="G120" s="37"/>
      <c r="H120" s="37"/>
      <c r="I120" s="29" t="s">
        <v>29</v>
      </c>
      <c r="J120" s="33" t="str">
        <f>E21</f>
        <v xml:space="preserve"> 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5.6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32</v>
      </c>
      <c r="J121" s="33" t="str">
        <f>E24</f>
        <v>Michal Marhefka AA-367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8"/>
      <c r="B123" s="199"/>
      <c r="C123" s="200" t="s">
        <v>108</v>
      </c>
      <c r="D123" s="201" t="s">
        <v>60</v>
      </c>
      <c r="E123" s="201" t="s">
        <v>56</v>
      </c>
      <c r="F123" s="201" t="s">
        <v>57</v>
      </c>
      <c r="G123" s="201" t="s">
        <v>109</v>
      </c>
      <c r="H123" s="201" t="s">
        <v>110</v>
      </c>
      <c r="I123" s="201" t="s">
        <v>111</v>
      </c>
      <c r="J123" s="202" t="s">
        <v>96</v>
      </c>
      <c r="K123" s="203" t="s">
        <v>112</v>
      </c>
      <c r="L123" s="204"/>
      <c r="M123" s="103" t="s">
        <v>1</v>
      </c>
      <c r="N123" s="104" t="s">
        <v>39</v>
      </c>
      <c r="O123" s="104" t="s">
        <v>113</v>
      </c>
      <c r="P123" s="104" t="s">
        <v>114</v>
      </c>
      <c r="Q123" s="104" t="s">
        <v>115</v>
      </c>
      <c r="R123" s="104" t="s">
        <v>116</v>
      </c>
      <c r="S123" s="104" t="s">
        <v>117</v>
      </c>
      <c r="T123" s="105" t="s">
        <v>118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5"/>
      <c r="B124" s="36"/>
      <c r="C124" s="110" t="s">
        <v>97</v>
      </c>
      <c r="D124" s="37"/>
      <c r="E124" s="37"/>
      <c r="F124" s="37"/>
      <c r="G124" s="37"/>
      <c r="H124" s="37"/>
      <c r="I124" s="37"/>
      <c r="J124" s="205">
        <f>BK124</f>
        <v>0</v>
      </c>
      <c r="K124" s="37"/>
      <c r="L124" s="41"/>
      <c r="M124" s="106"/>
      <c r="N124" s="206"/>
      <c r="O124" s="107"/>
      <c r="P124" s="207">
        <f>P125+P157</f>
        <v>0</v>
      </c>
      <c r="Q124" s="107"/>
      <c r="R124" s="207">
        <f>R125+R157</f>
        <v>836.07175000000007</v>
      </c>
      <c r="S124" s="107"/>
      <c r="T124" s="208">
        <f>T125+T157</f>
        <v>315.5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74</v>
      </c>
      <c r="AU124" s="14" t="s">
        <v>98</v>
      </c>
      <c r="BK124" s="209">
        <f>BK125+BK157</f>
        <v>0</v>
      </c>
    </row>
    <row r="125" s="12" customFormat="1" ht="25.92" customHeight="1">
      <c r="A125" s="12"/>
      <c r="B125" s="210"/>
      <c r="C125" s="211"/>
      <c r="D125" s="212" t="s">
        <v>74</v>
      </c>
      <c r="E125" s="213" t="s">
        <v>119</v>
      </c>
      <c r="F125" s="213" t="s">
        <v>120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P126+P136+P139+P148+P150+P155</f>
        <v>0</v>
      </c>
      <c r="Q125" s="218"/>
      <c r="R125" s="219">
        <f>R126+R136+R139+R148+R150+R155</f>
        <v>836.07175000000007</v>
      </c>
      <c r="S125" s="218"/>
      <c r="T125" s="220">
        <f>T126+T136+T139+T148+T150+T155</f>
        <v>315.5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83</v>
      </c>
      <c r="AT125" s="222" t="s">
        <v>74</v>
      </c>
      <c r="AU125" s="222" t="s">
        <v>75</v>
      </c>
      <c r="AY125" s="221" t="s">
        <v>121</v>
      </c>
      <c r="BK125" s="223">
        <f>BK126+BK136+BK139+BK148+BK150+BK155</f>
        <v>0</v>
      </c>
    </row>
    <row r="126" s="12" customFormat="1" ht="22.8" customHeight="1">
      <c r="A126" s="12"/>
      <c r="B126" s="210"/>
      <c r="C126" s="211"/>
      <c r="D126" s="212" t="s">
        <v>74</v>
      </c>
      <c r="E126" s="224" t="s">
        <v>83</v>
      </c>
      <c r="F126" s="224" t="s">
        <v>122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SUM(P127:P135)</f>
        <v>0</v>
      </c>
      <c r="Q126" s="218"/>
      <c r="R126" s="219">
        <f>SUM(R127:R135)</f>
        <v>0.16794999999999999</v>
      </c>
      <c r="S126" s="218"/>
      <c r="T126" s="220">
        <f>SUM(T127:T135)</f>
        <v>205.5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83</v>
      </c>
      <c r="AT126" s="222" t="s">
        <v>74</v>
      </c>
      <c r="AU126" s="222" t="s">
        <v>83</v>
      </c>
      <c r="AY126" s="221" t="s">
        <v>121</v>
      </c>
      <c r="BK126" s="223">
        <f>SUM(BK127:BK135)</f>
        <v>0</v>
      </c>
    </row>
    <row r="127" s="2" customFormat="1" ht="37.8" customHeight="1">
      <c r="A127" s="35"/>
      <c r="B127" s="36"/>
      <c r="C127" s="226" t="s">
        <v>123</v>
      </c>
      <c r="D127" s="226" t="s">
        <v>124</v>
      </c>
      <c r="E127" s="227" t="s">
        <v>125</v>
      </c>
      <c r="F127" s="228" t="s">
        <v>126</v>
      </c>
      <c r="G127" s="229" t="s">
        <v>127</v>
      </c>
      <c r="H127" s="230">
        <v>1500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41</v>
      </c>
      <c r="O127" s="94"/>
      <c r="P127" s="236">
        <f>O127*H127</f>
        <v>0</v>
      </c>
      <c r="Q127" s="236">
        <v>0.00010000000000000001</v>
      </c>
      <c r="R127" s="236">
        <f>Q127*H127</f>
        <v>0.14999999999999999</v>
      </c>
      <c r="S127" s="236">
        <v>0.125</v>
      </c>
      <c r="T127" s="237">
        <f>S127*H127</f>
        <v>187.5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128</v>
      </c>
      <c r="AT127" s="238" t="s">
        <v>124</v>
      </c>
      <c r="AU127" s="238" t="s">
        <v>129</v>
      </c>
      <c r="AY127" s="14" t="s">
        <v>121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129</v>
      </c>
      <c r="BK127" s="239">
        <f>ROUND(I127*H127,2)</f>
        <v>0</v>
      </c>
      <c r="BL127" s="14" t="s">
        <v>128</v>
      </c>
      <c r="BM127" s="238" t="s">
        <v>130</v>
      </c>
    </row>
    <row r="128" s="2" customFormat="1" ht="24.15" customHeight="1">
      <c r="A128" s="35"/>
      <c r="B128" s="36"/>
      <c r="C128" s="226" t="s">
        <v>83</v>
      </c>
      <c r="D128" s="226" t="s">
        <v>124</v>
      </c>
      <c r="E128" s="227" t="s">
        <v>131</v>
      </c>
      <c r="F128" s="228" t="s">
        <v>132</v>
      </c>
      <c r="G128" s="229" t="s">
        <v>133</v>
      </c>
      <c r="H128" s="230">
        <v>450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0.040000000000000001</v>
      </c>
      <c r="T128" s="237">
        <f>S128*H128</f>
        <v>18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128</v>
      </c>
      <c r="AT128" s="238" t="s">
        <v>124</v>
      </c>
      <c r="AU128" s="238" t="s">
        <v>129</v>
      </c>
      <c r="AY128" s="14" t="s">
        <v>121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129</v>
      </c>
      <c r="BK128" s="239">
        <f>ROUND(I128*H128,2)</f>
        <v>0</v>
      </c>
      <c r="BL128" s="14" t="s">
        <v>128</v>
      </c>
      <c r="BM128" s="238" t="s">
        <v>134</v>
      </c>
    </row>
    <row r="129" s="2" customFormat="1" ht="21.75" customHeight="1">
      <c r="A129" s="35"/>
      <c r="B129" s="36"/>
      <c r="C129" s="226" t="s">
        <v>129</v>
      </c>
      <c r="D129" s="226" t="s">
        <v>124</v>
      </c>
      <c r="E129" s="227" t="s">
        <v>135</v>
      </c>
      <c r="F129" s="228" t="s">
        <v>136</v>
      </c>
      <c r="G129" s="229" t="s">
        <v>137</v>
      </c>
      <c r="H129" s="230">
        <v>70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128</v>
      </c>
      <c r="AT129" s="238" t="s">
        <v>124</v>
      </c>
      <c r="AU129" s="238" t="s">
        <v>129</v>
      </c>
      <c r="AY129" s="14" t="s">
        <v>121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129</v>
      </c>
      <c r="BK129" s="239">
        <f>ROUND(I129*H129,2)</f>
        <v>0</v>
      </c>
      <c r="BL129" s="14" t="s">
        <v>128</v>
      </c>
      <c r="BM129" s="238" t="s">
        <v>138</v>
      </c>
    </row>
    <row r="130" s="2" customFormat="1" ht="21.75" customHeight="1">
      <c r="A130" s="35"/>
      <c r="B130" s="36"/>
      <c r="C130" s="226" t="s">
        <v>139</v>
      </c>
      <c r="D130" s="226" t="s">
        <v>124</v>
      </c>
      <c r="E130" s="227" t="s">
        <v>140</v>
      </c>
      <c r="F130" s="228" t="s">
        <v>141</v>
      </c>
      <c r="G130" s="229" t="s">
        <v>127</v>
      </c>
      <c r="H130" s="230">
        <v>400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128</v>
      </c>
      <c r="AT130" s="238" t="s">
        <v>124</v>
      </c>
      <c r="AU130" s="238" t="s">
        <v>129</v>
      </c>
      <c r="AY130" s="14" t="s">
        <v>121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129</v>
      </c>
      <c r="BK130" s="239">
        <f>ROUND(I130*H130,2)</f>
        <v>0</v>
      </c>
      <c r="BL130" s="14" t="s">
        <v>128</v>
      </c>
      <c r="BM130" s="238" t="s">
        <v>142</v>
      </c>
    </row>
    <row r="131" s="2" customFormat="1" ht="16.5" customHeight="1">
      <c r="A131" s="35"/>
      <c r="B131" s="36"/>
      <c r="C131" s="240" t="s">
        <v>7</v>
      </c>
      <c r="D131" s="240" t="s">
        <v>143</v>
      </c>
      <c r="E131" s="241" t="s">
        <v>144</v>
      </c>
      <c r="F131" s="242" t="s">
        <v>145</v>
      </c>
      <c r="G131" s="243" t="s">
        <v>146</v>
      </c>
      <c r="H131" s="244">
        <v>15</v>
      </c>
      <c r="I131" s="245"/>
      <c r="J131" s="246">
        <f>ROUND(I131*H131,2)</f>
        <v>0</v>
      </c>
      <c r="K131" s="247"/>
      <c r="L131" s="248"/>
      <c r="M131" s="249" t="s">
        <v>1</v>
      </c>
      <c r="N131" s="250" t="s">
        <v>41</v>
      </c>
      <c r="O131" s="94"/>
      <c r="P131" s="236">
        <f>O131*H131</f>
        <v>0</v>
      </c>
      <c r="Q131" s="236">
        <v>0.001</v>
      </c>
      <c r="R131" s="236">
        <f>Q131*H131</f>
        <v>0.014999999999999999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147</v>
      </c>
      <c r="AT131" s="238" t="s">
        <v>143</v>
      </c>
      <c r="AU131" s="238" t="s">
        <v>129</v>
      </c>
      <c r="AY131" s="14" t="s">
        <v>121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129</v>
      </c>
      <c r="BK131" s="239">
        <f>ROUND(I131*H131,2)</f>
        <v>0</v>
      </c>
      <c r="BL131" s="14" t="s">
        <v>128</v>
      </c>
      <c r="BM131" s="238" t="s">
        <v>148</v>
      </c>
    </row>
    <row r="132" s="2" customFormat="1" ht="44.25" customHeight="1">
      <c r="A132" s="35"/>
      <c r="B132" s="36"/>
      <c r="C132" s="226" t="s">
        <v>149</v>
      </c>
      <c r="D132" s="226" t="s">
        <v>124</v>
      </c>
      <c r="E132" s="227" t="s">
        <v>150</v>
      </c>
      <c r="F132" s="228" t="s">
        <v>151</v>
      </c>
      <c r="G132" s="229" t="s">
        <v>127</v>
      </c>
      <c r="H132" s="230">
        <v>700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128</v>
      </c>
      <c r="AT132" s="238" t="s">
        <v>124</v>
      </c>
      <c r="AU132" s="238" t="s">
        <v>129</v>
      </c>
      <c r="AY132" s="14" t="s">
        <v>121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129</v>
      </c>
      <c r="BK132" s="239">
        <f>ROUND(I132*H132,2)</f>
        <v>0</v>
      </c>
      <c r="BL132" s="14" t="s">
        <v>128</v>
      </c>
      <c r="BM132" s="238" t="s">
        <v>152</v>
      </c>
    </row>
    <row r="133" s="2" customFormat="1" ht="24.15" customHeight="1">
      <c r="A133" s="35"/>
      <c r="B133" s="36"/>
      <c r="C133" s="226" t="s">
        <v>153</v>
      </c>
      <c r="D133" s="226" t="s">
        <v>124</v>
      </c>
      <c r="E133" s="227" t="s">
        <v>154</v>
      </c>
      <c r="F133" s="228" t="s">
        <v>155</v>
      </c>
      <c r="G133" s="229" t="s">
        <v>156</v>
      </c>
      <c r="H133" s="230">
        <v>5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128</v>
      </c>
      <c r="AT133" s="238" t="s">
        <v>124</v>
      </c>
      <c r="AU133" s="238" t="s">
        <v>129</v>
      </c>
      <c r="AY133" s="14" t="s">
        <v>121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129</v>
      </c>
      <c r="BK133" s="239">
        <f>ROUND(I133*H133,2)</f>
        <v>0</v>
      </c>
      <c r="BL133" s="14" t="s">
        <v>128</v>
      </c>
      <c r="BM133" s="238" t="s">
        <v>157</v>
      </c>
    </row>
    <row r="134" s="2" customFormat="1" ht="37.8" customHeight="1">
      <c r="A134" s="35"/>
      <c r="B134" s="36"/>
      <c r="C134" s="226" t="s">
        <v>158</v>
      </c>
      <c r="D134" s="226" t="s">
        <v>124</v>
      </c>
      <c r="E134" s="227" t="s">
        <v>159</v>
      </c>
      <c r="F134" s="228" t="s">
        <v>160</v>
      </c>
      <c r="G134" s="229" t="s">
        <v>156</v>
      </c>
      <c r="H134" s="230">
        <v>5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94"/>
      <c r="P134" s="236">
        <f>O134*H134</f>
        <v>0</v>
      </c>
      <c r="Q134" s="236">
        <v>0.00038999999999999999</v>
      </c>
      <c r="R134" s="236">
        <f>Q134*H134</f>
        <v>0.0019499999999999999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128</v>
      </c>
      <c r="AT134" s="238" t="s">
        <v>124</v>
      </c>
      <c r="AU134" s="238" t="s">
        <v>129</v>
      </c>
      <c r="AY134" s="14" t="s">
        <v>121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129</v>
      </c>
      <c r="BK134" s="239">
        <f>ROUND(I134*H134,2)</f>
        <v>0</v>
      </c>
      <c r="BL134" s="14" t="s">
        <v>128</v>
      </c>
      <c r="BM134" s="238" t="s">
        <v>161</v>
      </c>
    </row>
    <row r="135" s="2" customFormat="1" ht="24.15" customHeight="1">
      <c r="A135" s="35"/>
      <c r="B135" s="36"/>
      <c r="C135" s="240" t="s">
        <v>162</v>
      </c>
      <c r="D135" s="240" t="s">
        <v>143</v>
      </c>
      <c r="E135" s="241" t="s">
        <v>163</v>
      </c>
      <c r="F135" s="242" t="s">
        <v>164</v>
      </c>
      <c r="G135" s="243" t="s">
        <v>156</v>
      </c>
      <c r="H135" s="244">
        <v>5</v>
      </c>
      <c r="I135" s="245"/>
      <c r="J135" s="246">
        <f>ROUND(I135*H135,2)</f>
        <v>0</v>
      </c>
      <c r="K135" s="247"/>
      <c r="L135" s="248"/>
      <c r="M135" s="249" t="s">
        <v>1</v>
      </c>
      <c r="N135" s="250" t="s">
        <v>41</v>
      </c>
      <c r="O135" s="94"/>
      <c r="P135" s="236">
        <f>O135*H135</f>
        <v>0</v>
      </c>
      <c r="Q135" s="236">
        <v>0.00020000000000000001</v>
      </c>
      <c r="R135" s="236">
        <f>Q135*H135</f>
        <v>0.001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147</v>
      </c>
      <c r="AT135" s="238" t="s">
        <v>143</v>
      </c>
      <c r="AU135" s="238" t="s">
        <v>129</v>
      </c>
      <c r="AY135" s="14" t="s">
        <v>121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129</v>
      </c>
      <c r="BK135" s="239">
        <f>ROUND(I135*H135,2)</f>
        <v>0</v>
      </c>
      <c r="BL135" s="14" t="s">
        <v>128</v>
      </c>
      <c r="BM135" s="238" t="s">
        <v>165</v>
      </c>
    </row>
    <row r="136" s="12" customFormat="1" ht="22.8" customHeight="1">
      <c r="A136" s="12"/>
      <c r="B136" s="210"/>
      <c r="C136" s="211"/>
      <c r="D136" s="212" t="s">
        <v>74</v>
      </c>
      <c r="E136" s="224" t="s">
        <v>129</v>
      </c>
      <c r="F136" s="224" t="s">
        <v>166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SUM(P137:P138)</f>
        <v>0</v>
      </c>
      <c r="Q136" s="218"/>
      <c r="R136" s="219">
        <f>SUM(R137:R138)</f>
        <v>0.091079999999999994</v>
      </c>
      <c r="S136" s="218"/>
      <c r="T136" s="220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83</v>
      </c>
      <c r="AT136" s="222" t="s">
        <v>74</v>
      </c>
      <c r="AU136" s="222" t="s">
        <v>83</v>
      </c>
      <c r="AY136" s="221" t="s">
        <v>121</v>
      </c>
      <c r="BK136" s="223">
        <f>SUM(BK137:BK138)</f>
        <v>0</v>
      </c>
    </row>
    <row r="137" s="2" customFormat="1" ht="33" customHeight="1">
      <c r="A137" s="35"/>
      <c r="B137" s="36"/>
      <c r="C137" s="226" t="s">
        <v>167</v>
      </c>
      <c r="D137" s="226" t="s">
        <v>124</v>
      </c>
      <c r="E137" s="227" t="s">
        <v>168</v>
      </c>
      <c r="F137" s="228" t="s">
        <v>169</v>
      </c>
      <c r="G137" s="229" t="s">
        <v>127</v>
      </c>
      <c r="H137" s="230">
        <v>276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41</v>
      </c>
      <c r="O137" s="94"/>
      <c r="P137" s="236">
        <f>O137*H137</f>
        <v>0</v>
      </c>
      <c r="Q137" s="236">
        <v>3.0000000000000001E-05</v>
      </c>
      <c r="R137" s="236">
        <f>Q137*H137</f>
        <v>0.0082800000000000009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128</v>
      </c>
      <c r="AT137" s="238" t="s">
        <v>124</v>
      </c>
      <c r="AU137" s="238" t="s">
        <v>129</v>
      </c>
      <c r="AY137" s="14" t="s">
        <v>121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129</v>
      </c>
      <c r="BK137" s="239">
        <f>ROUND(I137*H137,2)</f>
        <v>0</v>
      </c>
      <c r="BL137" s="14" t="s">
        <v>128</v>
      </c>
      <c r="BM137" s="238" t="s">
        <v>170</v>
      </c>
    </row>
    <row r="138" s="2" customFormat="1" ht="16.5" customHeight="1">
      <c r="A138" s="35"/>
      <c r="B138" s="36"/>
      <c r="C138" s="240" t="s">
        <v>171</v>
      </c>
      <c r="D138" s="240" t="s">
        <v>143</v>
      </c>
      <c r="E138" s="241" t="s">
        <v>172</v>
      </c>
      <c r="F138" s="242" t="s">
        <v>173</v>
      </c>
      <c r="G138" s="243" t="s">
        <v>127</v>
      </c>
      <c r="H138" s="244">
        <v>276</v>
      </c>
      <c r="I138" s="245"/>
      <c r="J138" s="246">
        <f>ROUND(I138*H138,2)</f>
        <v>0</v>
      </c>
      <c r="K138" s="247"/>
      <c r="L138" s="248"/>
      <c r="M138" s="249" t="s">
        <v>1</v>
      </c>
      <c r="N138" s="250" t="s">
        <v>41</v>
      </c>
      <c r="O138" s="94"/>
      <c r="P138" s="236">
        <f>O138*H138</f>
        <v>0</v>
      </c>
      <c r="Q138" s="236">
        <v>0.00029999999999999997</v>
      </c>
      <c r="R138" s="236">
        <f>Q138*H138</f>
        <v>0.082799999999999999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147</v>
      </c>
      <c r="AT138" s="238" t="s">
        <v>143</v>
      </c>
      <c r="AU138" s="238" t="s">
        <v>129</v>
      </c>
      <c r="AY138" s="14" t="s">
        <v>121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129</v>
      </c>
      <c r="BK138" s="239">
        <f>ROUND(I138*H138,2)</f>
        <v>0</v>
      </c>
      <c r="BL138" s="14" t="s">
        <v>128</v>
      </c>
      <c r="BM138" s="238" t="s">
        <v>174</v>
      </c>
    </row>
    <row r="139" s="12" customFormat="1" ht="22.8" customHeight="1">
      <c r="A139" s="12"/>
      <c r="B139" s="210"/>
      <c r="C139" s="211"/>
      <c r="D139" s="212" t="s">
        <v>74</v>
      </c>
      <c r="E139" s="224" t="s">
        <v>175</v>
      </c>
      <c r="F139" s="224" t="s">
        <v>176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SUM(P140:P147)</f>
        <v>0</v>
      </c>
      <c r="Q139" s="218"/>
      <c r="R139" s="219">
        <f>SUM(R140:R147)</f>
        <v>663.17663999999991</v>
      </c>
      <c r="S139" s="218"/>
      <c r="T139" s="220">
        <f>SUM(T140:T147)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83</v>
      </c>
      <c r="AT139" s="222" t="s">
        <v>74</v>
      </c>
      <c r="AU139" s="222" t="s">
        <v>83</v>
      </c>
      <c r="AY139" s="221" t="s">
        <v>121</v>
      </c>
      <c r="BK139" s="223">
        <f>SUM(BK140:BK147)</f>
        <v>0</v>
      </c>
    </row>
    <row r="140" s="2" customFormat="1" ht="24.15" customHeight="1">
      <c r="A140" s="35"/>
      <c r="B140" s="36"/>
      <c r="C140" s="226" t="s">
        <v>177</v>
      </c>
      <c r="D140" s="226" t="s">
        <v>124</v>
      </c>
      <c r="E140" s="227" t="s">
        <v>178</v>
      </c>
      <c r="F140" s="228" t="s">
        <v>179</v>
      </c>
      <c r="G140" s="229" t="s">
        <v>127</v>
      </c>
      <c r="H140" s="230">
        <v>276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128</v>
      </c>
      <c r="AT140" s="238" t="s">
        <v>124</v>
      </c>
      <c r="AU140" s="238" t="s">
        <v>129</v>
      </c>
      <c r="AY140" s="14" t="s">
        <v>121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129</v>
      </c>
      <c r="BK140" s="239">
        <f>ROUND(I140*H140,2)</f>
        <v>0</v>
      </c>
      <c r="BL140" s="14" t="s">
        <v>128</v>
      </c>
      <c r="BM140" s="238" t="s">
        <v>180</v>
      </c>
    </row>
    <row r="141" s="2" customFormat="1" ht="37.8" customHeight="1">
      <c r="A141" s="35"/>
      <c r="B141" s="36"/>
      <c r="C141" s="226" t="s">
        <v>181</v>
      </c>
      <c r="D141" s="226" t="s">
        <v>124</v>
      </c>
      <c r="E141" s="227" t="s">
        <v>182</v>
      </c>
      <c r="F141" s="228" t="s">
        <v>183</v>
      </c>
      <c r="G141" s="229" t="s">
        <v>127</v>
      </c>
      <c r="H141" s="230">
        <v>276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41</v>
      </c>
      <c r="O141" s="94"/>
      <c r="P141" s="236">
        <f>O141*H141</f>
        <v>0</v>
      </c>
      <c r="Q141" s="236">
        <v>0.40479999999999999</v>
      </c>
      <c r="R141" s="236">
        <f>Q141*H141</f>
        <v>111.7248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128</v>
      </c>
      <c r="AT141" s="238" t="s">
        <v>124</v>
      </c>
      <c r="AU141" s="238" t="s">
        <v>129</v>
      </c>
      <c r="AY141" s="14" t="s">
        <v>121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129</v>
      </c>
      <c r="BK141" s="239">
        <f>ROUND(I141*H141,2)</f>
        <v>0</v>
      </c>
      <c r="BL141" s="14" t="s">
        <v>128</v>
      </c>
      <c r="BM141" s="238" t="s">
        <v>184</v>
      </c>
    </row>
    <row r="142" s="2" customFormat="1" ht="33" customHeight="1">
      <c r="A142" s="35"/>
      <c r="B142" s="36"/>
      <c r="C142" s="226" t="s">
        <v>185</v>
      </c>
      <c r="D142" s="226" t="s">
        <v>124</v>
      </c>
      <c r="E142" s="227" t="s">
        <v>186</v>
      </c>
      <c r="F142" s="228" t="s">
        <v>187</v>
      </c>
      <c r="G142" s="229" t="s">
        <v>127</v>
      </c>
      <c r="H142" s="230">
        <v>1700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94"/>
      <c r="P142" s="236">
        <f>O142*H142</f>
        <v>0</v>
      </c>
      <c r="Q142" s="236">
        <v>0.13188</v>
      </c>
      <c r="R142" s="236">
        <f>Q142*H142</f>
        <v>224.196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128</v>
      </c>
      <c r="AT142" s="238" t="s">
        <v>124</v>
      </c>
      <c r="AU142" s="238" t="s">
        <v>129</v>
      </c>
      <c r="AY142" s="14" t="s">
        <v>121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129</v>
      </c>
      <c r="BK142" s="239">
        <f>ROUND(I142*H142,2)</f>
        <v>0</v>
      </c>
      <c r="BL142" s="14" t="s">
        <v>128</v>
      </c>
      <c r="BM142" s="238" t="s">
        <v>188</v>
      </c>
    </row>
    <row r="143" s="2" customFormat="1" ht="33" customHeight="1">
      <c r="A143" s="35"/>
      <c r="B143" s="36"/>
      <c r="C143" s="226" t="s">
        <v>189</v>
      </c>
      <c r="D143" s="226" t="s">
        <v>124</v>
      </c>
      <c r="E143" s="227" t="s">
        <v>190</v>
      </c>
      <c r="F143" s="228" t="s">
        <v>191</v>
      </c>
      <c r="G143" s="229" t="s">
        <v>127</v>
      </c>
      <c r="H143" s="230">
        <v>1700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41</v>
      </c>
      <c r="O143" s="94"/>
      <c r="P143" s="236">
        <f>O143*H143</f>
        <v>0</v>
      </c>
      <c r="Q143" s="236">
        <v>0.00040999999999999999</v>
      </c>
      <c r="R143" s="236">
        <f>Q143*H143</f>
        <v>0.69699999999999995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128</v>
      </c>
      <c r="AT143" s="238" t="s">
        <v>124</v>
      </c>
      <c r="AU143" s="238" t="s">
        <v>129</v>
      </c>
      <c r="AY143" s="14" t="s">
        <v>121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129</v>
      </c>
      <c r="BK143" s="239">
        <f>ROUND(I143*H143,2)</f>
        <v>0</v>
      </c>
      <c r="BL143" s="14" t="s">
        <v>128</v>
      </c>
      <c r="BM143" s="238" t="s">
        <v>192</v>
      </c>
    </row>
    <row r="144" s="2" customFormat="1" ht="33" customHeight="1">
      <c r="A144" s="35"/>
      <c r="B144" s="36"/>
      <c r="C144" s="226" t="s">
        <v>193</v>
      </c>
      <c r="D144" s="226" t="s">
        <v>124</v>
      </c>
      <c r="E144" s="227" t="s">
        <v>194</v>
      </c>
      <c r="F144" s="228" t="s">
        <v>195</v>
      </c>
      <c r="G144" s="229" t="s">
        <v>127</v>
      </c>
      <c r="H144" s="230">
        <v>1700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41</v>
      </c>
      <c r="O144" s="94"/>
      <c r="P144" s="236">
        <f>O144*H144</f>
        <v>0</v>
      </c>
      <c r="Q144" s="236">
        <v>0.15559000000000001</v>
      </c>
      <c r="R144" s="236">
        <f>Q144*H144</f>
        <v>264.50299999999999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128</v>
      </c>
      <c r="AT144" s="238" t="s">
        <v>124</v>
      </c>
      <c r="AU144" s="238" t="s">
        <v>129</v>
      </c>
      <c r="AY144" s="14" t="s">
        <v>121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129</v>
      </c>
      <c r="BK144" s="239">
        <f>ROUND(I144*H144,2)</f>
        <v>0</v>
      </c>
      <c r="BL144" s="14" t="s">
        <v>128</v>
      </c>
      <c r="BM144" s="238" t="s">
        <v>196</v>
      </c>
    </row>
    <row r="145" s="2" customFormat="1" ht="44.25" customHeight="1">
      <c r="A145" s="35"/>
      <c r="B145" s="36"/>
      <c r="C145" s="226" t="s">
        <v>197</v>
      </c>
      <c r="D145" s="226" t="s">
        <v>124</v>
      </c>
      <c r="E145" s="227" t="s">
        <v>198</v>
      </c>
      <c r="F145" s="228" t="s">
        <v>199</v>
      </c>
      <c r="G145" s="229" t="s">
        <v>127</v>
      </c>
      <c r="H145" s="230">
        <v>276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41</v>
      </c>
      <c r="O145" s="94"/>
      <c r="P145" s="236">
        <f>O145*H145</f>
        <v>0</v>
      </c>
      <c r="Q145" s="236">
        <v>0.092499999999999999</v>
      </c>
      <c r="R145" s="236">
        <f>Q145*H145</f>
        <v>25.530000000000001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128</v>
      </c>
      <c r="AT145" s="238" t="s">
        <v>124</v>
      </c>
      <c r="AU145" s="238" t="s">
        <v>129</v>
      </c>
      <c r="AY145" s="14" t="s">
        <v>121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129</v>
      </c>
      <c r="BK145" s="239">
        <f>ROUND(I145*H145,2)</f>
        <v>0</v>
      </c>
      <c r="BL145" s="14" t="s">
        <v>128</v>
      </c>
      <c r="BM145" s="238" t="s">
        <v>200</v>
      </c>
    </row>
    <row r="146" s="2" customFormat="1" ht="16.5" customHeight="1">
      <c r="A146" s="35"/>
      <c r="B146" s="36"/>
      <c r="C146" s="240" t="s">
        <v>201</v>
      </c>
      <c r="D146" s="240" t="s">
        <v>143</v>
      </c>
      <c r="E146" s="241" t="s">
        <v>202</v>
      </c>
      <c r="F146" s="242" t="s">
        <v>203</v>
      </c>
      <c r="G146" s="243" t="s">
        <v>127</v>
      </c>
      <c r="H146" s="244">
        <v>253.368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41</v>
      </c>
      <c r="O146" s="94"/>
      <c r="P146" s="236">
        <f>O146*H146</f>
        <v>0</v>
      </c>
      <c r="Q146" s="236">
        <v>0.13</v>
      </c>
      <c r="R146" s="236">
        <f>Q146*H146</f>
        <v>32.937840000000001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147</v>
      </c>
      <c r="AT146" s="238" t="s">
        <v>143</v>
      </c>
      <c r="AU146" s="238" t="s">
        <v>129</v>
      </c>
      <c r="AY146" s="14" t="s">
        <v>121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129</v>
      </c>
      <c r="BK146" s="239">
        <f>ROUND(I146*H146,2)</f>
        <v>0</v>
      </c>
      <c r="BL146" s="14" t="s">
        <v>128</v>
      </c>
      <c r="BM146" s="238" t="s">
        <v>204</v>
      </c>
    </row>
    <row r="147" s="2" customFormat="1" ht="21.75" customHeight="1">
      <c r="A147" s="35"/>
      <c r="B147" s="36"/>
      <c r="C147" s="240" t="s">
        <v>205</v>
      </c>
      <c r="D147" s="240" t="s">
        <v>143</v>
      </c>
      <c r="E147" s="241" t="s">
        <v>206</v>
      </c>
      <c r="F147" s="242" t="s">
        <v>207</v>
      </c>
      <c r="G147" s="243" t="s">
        <v>127</v>
      </c>
      <c r="H147" s="244">
        <v>27.600000000000001</v>
      </c>
      <c r="I147" s="245"/>
      <c r="J147" s="246">
        <f>ROUND(I147*H147,2)</f>
        <v>0</v>
      </c>
      <c r="K147" s="247"/>
      <c r="L147" s="248"/>
      <c r="M147" s="249" t="s">
        <v>1</v>
      </c>
      <c r="N147" s="250" t="s">
        <v>41</v>
      </c>
      <c r="O147" s="94"/>
      <c r="P147" s="236">
        <f>O147*H147</f>
        <v>0</v>
      </c>
      <c r="Q147" s="236">
        <v>0.13</v>
      </c>
      <c r="R147" s="236">
        <f>Q147*H147</f>
        <v>3.5880000000000005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147</v>
      </c>
      <c r="AT147" s="238" t="s">
        <v>143</v>
      </c>
      <c r="AU147" s="238" t="s">
        <v>129</v>
      </c>
      <c r="AY147" s="14" t="s">
        <v>121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129</v>
      </c>
      <c r="BK147" s="239">
        <f>ROUND(I147*H147,2)</f>
        <v>0</v>
      </c>
      <c r="BL147" s="14" t="s">
        <v>128</v>
      </c>
      <c r="BM147" s="238" t="s">
        <v>208</v>
      </c>
    </row>
    <row r="148" s="12" customFormat="1" ht="22.8" customHeight="1">
      <c r="A148" s="12"/>
      <c r="B148" s="210"/>
      <c r="C148" s="211"/>
      <c r="D148" s="212" t="s">
        <v>74</v>
      </c>
      <c r="E148" s="224" t="s">
        <v>147</v>
      </c>
      <c r="F148" s="224" t="s">
        <v>209</v>
      </c>
      <c r="G148" s="211"/>
      <c r="H148" s="211"/>
      <c r="I148" s="214"/>
      <c r="J148" s="225">
        <f>BK148</f>
        <v>0</v>
      </c>
      <c r="K148" s="211"/>
      <c r="L148" s="216"/>
      <c r="M148" s="217"/>
      <c r="N148" s="218"/>
      <c r="O148" s="218"/>
      <c r="P148" s="219">
        <f>P149</f>
        <v>0</v>
      </c>
      <c r="Q148" s="218"/>
      <c r="R148" s="219">
        <f>R149</f>
        <v>0.82108000000000003</v>
      </c>
      <c r="S148" s="218"/>
      <c r="T148" s="22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1" t="s">
        <v>83</v>
      </c>
      <c r="AT148" s="222" t="s">
        <v>74</v>
      </c>
      <c r="AU148" s="222" t="s">
        <v>83</v>
      </c>
      <c r="AY148" s="221" t="s">
        <v>121</v>
      </c>
      <c r="BK148" s="223">
        <f>BK149</f>
        <v>0</v>
      </c>
    </row>
    <row r="149" s="2" customFormat="1" ht="24.15" customHeight="1">
      <c r="A149" s="35"/>
      <c r="B149" s="36"/>
      <c r="C149" s="226" t="s">
        <v>210</v>
      </c>
      <c r="D149" s="226" t="s">
        <v>124</v>
      </c>
      <c r="E149" s="227" t="s">
        <v>211</v>
      </c>
      <c r="F149" s="228" t="s">
        <v>212</v>
      </c>
      <c r="G149" s="229" t="s">
        <v>156</v>
      </c>
      <c r="H149" s="230">
        <v>2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41</v>
      </c>
      <c r="O149" s="94"/>
      <c r="P149" s="236">
        <f>O149*H149</f>
        <v>0</v>
      </c>
      <c r="Q149" s="236">
        <v>0.41054000000000002</v>
      </c>
      <c r="R149" s="236">
        <f>Q149*H149</f>
        <v>0.82108000000000003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128</v>
      </c>
      <c r="AT149" s="238" t="s">
        <v>124</v>
      </c>
      <c r="AU149" s="238" t="s">
        <v>129</v>
      </c>
      <c r="AY149" s="14" t="s">
        <v>121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129</v>
      </c>
      <c r="BK149" s="239">
        <f>ROUND(I149*H149,2)</f>
        <v>0</v>
      </c>
      <c r="BL149" s="14" t="s">
        <v>128</v>
      </c>
      <c r="BM149" s="238" t="s">
        <v>213</v>
      </c>
    </row>
    <row r="150" s="12" customFormat="1" ht="22.8" customHeight="1">
      <c r="A150" s="12"/>
      <c r="B150" s="210"/>
      <c r="C150" s="211"/>
      <c r="D150" s="212" t="s">
        <v>74</v>
      </c>
      <c r="E150" s="224" t="s">
        <v>214</v>
      </c>
      <c r="F150" s="224" t="s">
        <v>215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SUM(P151:P154)</f>
        <v>0</v>
      </c>
      <c r="Q150" s="218"/>
      <c r="R150" s="219">
        <f>SUM(R151:R154)</f>
        <v>171.815</v>
      </c>
      <c r="S150" s="218"/>
      <c r="T150" s="220">
        <f>SUM(T151:T154)</f>
        <v>110.00000000000001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83</v>
      </c>
      <c r="AT150" s="222" t="s">
        <v>74</v>
      </c>
      <c r="AU150" s="222" t="s">
        <v>83</v>
      </c>
      <c r="AY150" s="221" t="s">
        <v>121</v>
      </c>
      <c r="BK150" s="223">
        <f>SUM(BK151:BK154)</f>
        <v>0</v>
      </c>
    </row>
    <row r="151" s="2" customFormat="1" ht="33" customHeight="1">
      <c r="A151" s="35"/>
      <c r="B151" s="36"/>
      <c r="C151" s="226" t="s">
        <v>216</v>
      </c>
      <c r="D151" s="226" t="s">
        <v>124</v>
      </c>
      <c r="E151" s="227" t="s">
        <v>217</v>
      </c>
      <c r="F151" s="228" t="s">
        <v>218</v>
      </c>
      <c r="G151" s="229" t="s">
        <v>133</v>
      </c>
      <c r="H151" s="230">
        <v>700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41</v>
      </c>
      <c r="O151" s="94"/>
      <c r="P151" s="236">
        <f>O151*H151</f>
        <v>0</v>
      </c>
      <c r="Q151" s="236">
        <v>0.19697000000000001</v>
      </c>
      <c r="R151" s="236">
        <f>Q151*H151</f>
        <v>137.87899999999999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128</v>
      </c>
      <c r="AT151" s="238" t="s">
        <v>124</v>
      </c>
      <c r="AU151" s="238" t="s">
        <v>129</v>
      </c>
      <c r="AY151" s="14" t="s">
        <v>121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129</v>
      </c>
      <c r="BK151" s="239">
        <f>ROUND(I151*H151,2)</f>
        <v>0</v>
      </c>
      <c r="BL151" s="14" t="s">
        <v>128</v>
      </c>
      <c r="BM151" s="238" t="s">
        <v>219</v>
      </c>
    </row>
    <row r="152" s="2" customFormat="1" ht="21.75" customHeight="1">
      <c r="A152" s="35"/>
      <c r="B152" s="36"/>
      <c r="C152" s="240" t="s">
        <v>147</v>
      </c>
      <c r="D152" s="240" t="s">
        <v>143</v>
      </c>
      <c r="E152" s="241" t="s">
        <v>220</v>
      </c>
      <c r="F152" s="242" t="s">
        <v>221</v>
      </c>
      <c r="G152" s="243" t="s">
        <v>156</v>
      </c>
      <c r="H152" s="244">
        <v>707</v>
      </c>
      <c r="I152" s="245"/>
      <c r="J152" s="246">
        <f>ROUND(I152*H152,2)</f>
        <v>0</v>
      </c>
      <c r="K152" s="247"/>
      <c r="L152" s="248"/>
      <c r="M152" s="249" t="s">
        <v>1</v>
      </c>
      <c r="N152" s="250" t="s">
        <v>41</v>
      </c>
      <c r="O152" s="94"/>
      <c r="P152" s="236">
        <f>O152*H152</f>
        <v>0</v>
      </c>
      <c r="Q152" s="236">
        <v>0.048000000000000001</v>
      </c>
      <c r="R152" s="236">
        <f>Q152*H152</f>
        <v>33.936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147</v>
      </c>
      <c r="AT152" s="238" t="s">
        <v>143</v>
      </c>
      <c r="AU152" s="238" t="s">
        <v>129</v>
      </c>
      <c r="AY152" s="14" t="s">
        <v>121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129</v>
      </c>
      <c r="BK152" s="239">
        <f>ROUND(I152*H152,2)</f>
        <v>0</v>
      </c>
      <c r="BL152" s="14" t="s">
        <v>128</v>
      </c>
      <c r="BM152" s="238" t="s">
        <v>222</v>
      </c>
    </row>
    <row r="153" s="2" customFormat="1" ht="24.15" customHeight="1">
      <c r="A153" s="35"/>
      <c r="B153" s="36"/>
      <c r="C153" s="226" t="s">
        <v>223</v>
      </c>
      <c r="D153" s="226" t="s">
        <v>124</v>
      </c>
      <c r="E153" s="227" t="s">
        <v>224</v>
      </c>
      <c r="F153" s="228" t="s">
        <v>225</v>
      </c>
      <c r="G153" s="229" t="s">
        <v>133</v>
      </c>
      <c r="H153" s="230">
        <v>30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41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128</v>
      </c>
      <c r="AT153" s="238" t="s">
        <v>124</v>
      </c>
      <c r="AU153" s="238" t="s">
        <v>129</v>
      </c>
      <c r="AY153" s="14" t="s">
        <v>121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129</v>
      </c>
      <c r="BK153" s="239">
        <f>ROUND(I153*H153,2)</f>
        <v>0</v>
      </c>
      <c r="BL153" s="14" t="s">
        <v>128</v>
      </c>
      <c r="BM153" s="238" t="s">
        <v>226</v>
      </c>
    </row>
    <row r="154" s="2" customFormat="1" ht="37.8" customHeight="1">
      <c r="A154" s="35"/>
      <c r="B154" s="36"/>
      <c r="C154" s="226" t="s">
        <v>227</v>
      </c>
      <c r="D154" s="226" t="s">
        <v>124</v>
      </c>
      <c r="E154" s="227" t="s">
        <v>228</v>
      </c>
      <c r="F154" s="228" t="s">
        <v>229</v>
      </c>
      <c r="G154" s="229" t="s">
        <v>137</v>
      </c>
      <c r="H154" s="230">
        <v>50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41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2.2000000000000002</v>
      </c>
      <c r="T154" s="237">
        <f>S154*H154</f>
        <v>110.00000000000001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128</v>
      </c>
      <c r="AT154" s="238" t="s">
        <v>124</v>
      </c>
      <c r="AU154" s="238" t="s">
        <v>129</v>
      </c>
      <c r="AY154" s="14" t="s">
        <v>121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129</v>
      </c>
      <c r="BK154" s="239">
        <f>ROUND(I154*H154,2)</f>
        <v>0</v>
      </c>
      <c r="BL154" s="14" t="s">
        <v>128</v>
      </c>
      <c r="BM154" s="238" t="s">
        <v>230</v>
      </c>
    </row>
    <row r="155" s="12" customFormat="1" ht="22.8" customHeight="1">
      <c r="A155" s="12"/>
      <c r="B155" s="210"/>
      <c r="C155" s="211"/>
      <c r="D155" s="212" t="s">
        <v>74</v>
      </c>
      <c r="E155" s="224" t="s">
        <v>231</v>
      </c>
      <c r="F155" s="224" t="s">
        <v>232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P156</f>
        <v>0</v>
      </c>
      <c r="Q155" s="218"/>
      <c r="R155" s="219">
        <f>R156</f>
        <v>0</v>
      </c>
      <c r="S155" s="218"/>
      <c r="T155" s="220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83</v>
      </c>
      <c r="AT155" s="222" t="s">
        <v>74</v>
      </c>
      <c r="AU155" s="222" t="s">
        <v>83</v>
      </c>
      <c r="AY155" s="221" t="s">
        <v>121</v>
      </c>
      <c r="BK155" s="223">
        <f>BK156</f>
        <v>0</v>
      </c>
    </row>
    <row r="156" s="2" customFormat="1" ht="33" customHeight="1">
      <c r="A156" s="35"/>
      <c r="B156" s="36"/>
      <c r="C156" s="226" t="s">
        <v>233</v>
      </c>
      <c r="D156" s="226" t="s">
        <v>124</v>
      </c>
      <c r="E156" s="227" t="s">
        <v>234</v>
      </c>
      <c r="F156" s="228" t="s">
        <v>235</v>
      </c>
      <c r="G156" s="229" t="s">
        <v>236</v>
      </c>
      <c r="H156" s="230">
        <v>836.072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41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128</v>
      </c>
      <c r="AT156" s="238" t="s">
        <v>124</v>
      </c>
      <c r="AU156" s="238" t="s">
        <v>129</v>
      </c>
      <c r="AY156" s="14" t="s">
        <v>121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129</v>
      </c>
      <c r="BK156" s="239">
        <f>ROUND(I156*H156,2)</f>
        <v>0</v>
      </c>
      <c r="BL156" s="14" t="s">
        <v>128</v>
      </c>
      <c r="BM156" s="238" t="s">
        <v>237</v>
      </c>
    </row>
    <row r="157" s="12" customFormat="1" ht="25.92" customHeight="1">
      <c r="A157" s="12"/>
      <c r="B157" s="210"/>
      <c r="C157" s="211"/>
      <c r="D157" s="212" t="s">
        <v>74</v>
      </c>
      <c r="E157" s="213" t="s">
        <v>238</v>
      </c>
      <c r="F157" s="213" t="s">
        <v>239</v>
      </c>
      <c r="G157" s="211"/>
      <c r="H157" s="211"/>
      <c r="I157" s="214"/>
      <c r="J157" s="215">
        <f>BK157</f>
        <v>0</v>
      </c>
      <c r="K157" s="211"/>
      <c r="L157" s="216"/>
      <c r="M157" s="251"/>
      <c r="N157" s="252"/>
      <c r="O157" s="252"/>
      <c r="P157" s="253">
        <v>0</v>
      </c>
      <c r="Q157" s="252"/>
      <c r="R157" s="253">
        <v>0</v>
      </c>
      <c r="S157" s="252"/>
      <c r="T157" s="254"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175</v>
      </c>
      <c r="AT157" s="222" t="s">
        <v>74</v>
      </c>
      <c r="AU157" s="222" t="s">
        <v>75</v>
      </c>
      <c r="AY157" s="221" t="s">
        <v>121</v>
      </c>
      <c r="BK157" s="223">
        <v>0</v>
      </c>
    </row>
    <row r="158" s="2" customFormat="1" ht="6.96" customHeight="1">
      <c r="A158" s="35"/>
      <c r="B158" s="69"/>
      <c r="C158" s="70"/>
      <c r="D158" s="70"/>
      <c r="E158" s="70"/>
      <c r="F158" s="70"/>
      <c r="G158" s="70"/>
      <c r="H158" s="70"/>
      <c r="I158" s="70"/>
      <c r="J158" s="70"/>
      <c r="K158" s="70"/>
      <c r="L158" s="41"/>
      <c r="M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</row>
  </sheetData>
  <sheetProtection sheet="1" autoFilter="0" formatColumns="0" formatRows="0" objects="1" scenarios="1" spinCount="100000" saltValue="r/GCEly91LzmJbaPjq/Zc2m/cBfD6iIpHOSYbAO+U2rYyrZi1U+YeeMnR2R19MJxA9t796gHfO8cOSrZ38W8RQ==" hashValue="hVNAMn75+ijbgoyGi/TJVw3v99QPAQnXr2wM0q+FsQo2IioJhXAVe43/4xTUQtX4/+bbjOw28VogqVLxwaIlNg==" algorithmName="SHA-512" password="CC35"/>
  <autoFilter ref="C123:K15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91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Rekonštrukcia miestnych ciest ul. Hviezdoslavova, Kukučínova, Moyzesova, Sv. Anny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92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240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4. 4. 2023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26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ROUND(J123,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ROUND((SUM(BE123:BE156)),  2)</f>
        <v>0</v>
      </c>
      <c r="G33" s="159"/>
      <c r="H33" s="159"/>
      <c r="I33" s="160">
        <v>0.20000000000000001</v>
      </c>
      <c r="J33" s="158">
        <f>ROUND(((SUM(BE123:BE156))*I33),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ROUND((SUM(BF123:BF156)),  2)</f>
        <v>0</v>
      </c>
      <c r="G34" s="159"/>
      <c r="H34" s="159"/>
      <c r="I34" s="160">
        <v>0.20000000000000001</v>
      </c>
      <c r="J34" s="158">
        <f>ROUND(((SUM(BF123:BF156))*I34),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ROUND((SUM(BG123:BG156)),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ROUND((SUM(BH123:BH156)),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ROUND((SUM(BI123:BI156)),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Rekonštrukcia miestnych ciest ul. Hviezdoslavova, Kukučínova, Moyzesova, Sv. Anny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SO03 - Ul. Kukučínová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Podolínec</v>
      </c>
      <c r="G89" s="37"/>
      <c r="H89" s="37"/>
      <c r="I89" s="29" t="s">
        <v>21</v>
      </c>
      <c r="J89" s="82" t="str">
        <f>IF(J12="","",J12)</f>
        <v>4. 4. 2023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Mesto Podolínec</v>
      </c>
      <c r="G91" s="37"/>
      <c r="H91" s="37"/>
      <c r="I91" s="29" t="s">
        <v>29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Michal Marhefka AA-367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95</v>
      </c>
      <c r="D94" s="183"/>
      <c r="E94" s="183"/>
      <c r="F94" s="183"/>
      <c r="G94" s="183"/>
      <c r="H94" s="183"/>
      <c r="I94" s="183"/>
      <c r="J94" s="184" t="s">
        <v>96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97</v>
      </c>
      <c r="D96" s="37"/>
      <c r="E96" s="37"/>
      <c r="F96" s="37"/>
      <c r="G96" s="37"/>
      <c r="H96" s="37"/>
      <c r="I96" s="37"/>
      <c r="J96" s="113">
        <f>J123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86"/>
      <c r="C97" s="187"/>
      <c r="D97" s="188" t="s">
        <v>99</v>
      </c>
      <c r="E97" s="189"/>
      <c r="F97" s="189"/>
      <c r="G97" s="189"/>
      <c r="H97" s="189"/>
      <c r="I97" s="189"/>
      <c r="J97" s="190">
        <f>J124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100</v>
      </c>
      <c r="E98" s="195"/>
      <c r="F98" s="195"/>
      <c r="G98" s="195"/>
      <c r="H98" s="195"/>
      <c r="I98" s="195"/>
      <c r="J98" s="196">
        <f>J125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101</v>
      </c>
      <c r="E99" s="195"/>
      <c r="F99" s="195"/>
      <c r="G99" s="195"/>
      <c r="H99" s="195"/>
      <c r="I99" s="195"/>
      <c r="J99" s="196">
        <f>J133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102</v>
      </c>
      <c r="E100" s="195"/>
      <c r="F100" s="195"/>
      <c r="G100" s="195"/>
      <c r="H100" s="195"/>
      <c r="I100" s="195"/>
      <c r="J100" s="196">
        <f>J136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104</v>
      </c>
      <c r="E101" s="195"/>
      <c r="F101" s="195"/>
      <c r="G101" s="195"/>
      <c r="H101" s="195"/>
      <c r="I101" s="195"/>
      <c r="J101" s="196">
        <f>J145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105</v>
      </c>
      <c r="E102" s="195"/>
      <c r="F102" s="195"/>
      <c r="G102" s="195"/>
      <c r="H102" s="195"/>
      <c r="I102" s="195"/>
      <c r="J102" s="196">
        <f>J154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6"/>
      <c r="C103" s="187"/>
      <c r="D103" s="188" t="s">
        <v>106</v>
      </c>
      <c r="E103" s="189"/>
      <c r="F103" s="189"/>
      <c r="G103" s="189"/>
      <c r="H103" s="189"/>
      <c r="I103" s="189"/>
      <c r="J103" s="190">
        <f>J156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71"/>
      <c r="C109" s="72"/>
      <c r="D109" s="72"/>
      <c r="E109" s="72"/>
      <c r="F109" s="72"/>
      <c r="G109" s="72"/>
      <c r="H109" s="72"/>
      <c r="I109" s="72"/>
      <c r="J109" s="72"/>
      <c r="K109" s="72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107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15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6.25" customHeight="1">
      <c r="A113" s="35"/>
      <c r="B113" s="36"/>
      <c r="C113" s="37"/>
      <c r="D113" s="37"/>
      <c r="E113" s="181" t="str">
        <f>E7</f>
        <v>Rekonštrukcia miestnych ciest ul. Hviezdoslavova, Kukučínova, Moyzesova, Sv. Anny</v>
      </c>
      <c r="F113" s="29"/>
      <c r="G113" s="29"/>
      <c r="H113" s="29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92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9" t="str">
        <f>E9</f>
        <v>SO03 - Ul. Kukučínová</v>
      </c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19</v>
      </c>
      <c r="D117" s="37"/>
      <c r="E117" s="37"/>
      <c r="F117" s="24" t="str">
        <f>F12</f>
        <v>Podolínec</v>
      </c>
      <c r="G117" s="37"/>
      <c r="H117" s="37"/>
      <c r="I117" s="29" t="s">
        <v>21</v>
      </c>
      <c r="J117" s="82" t="str">
        <f>IF(J12="","",J12)</f>
        <v>4. 4. 2023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23</v>
      </c>
      <c r="D119" s="37"/>
      <c r="E119" s="37"/>
      <c r="F119" s="24" t="str">
        <f>E15</f>
        <v>Mesto Podolínec</v>
      </c>
      <c r="G119" s="37"/>
      <c r="H119" s="37"/>
      <c r="I119" s="29" t="s">
        <v>29</v>
      </c>
      <c r="J119" s="33" t="str">
        <f>E21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5.6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32</v>
      </c>
      <c r="J120" s="33" t="str">
        <f>E24</f>
        <v>Michal Marhefka AA-367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98"/>
      <c r="B122" s="199"/>
      <c r="C122" s="200" t="s">
        <v>108</v>
      </c>
      <c r="D122" s="201" t="s">
        <v>60</v>
      </c>
      <c r="E122" s="201" t="s">
        <v>56</v>
      </c>
      <c r="F122" s="201" t="s">
        <v>57</v>
      </c>
      <c r="G122" s="201" t="s">
        <v>109</v>
      </c>
      <c r="H122" s="201" t="s">
        <v>110</v>
      </c>
      <c r="I122" s="201" t="s">
        <v>111</v>
      </c>
      <c r="J122" s="202" t="s">
        <v>96</v>
      </c>
      <c r="K122" s="203" t="s">
        <v>112</v>
      </c>
      <c r="L122" s="204"/>
      <c r="M122" s="103" t="s">
        <v>1</v>
      </c>
      <c r="N122" s="104" t="s">
        <v>39</v>
      </c>
      <c r="O122" s="104" t="s">
        <v>113</v>
      </c>
      <c r="P122" s="104" t="s">
        <v>114</v>
      </c>
      <c r="Q122" s="104" t="s">
        <v>115</v>
      </c>
      <c r="R122" s="104" t="s">
        <v>116</v>
      </c>
      <c r="S122" s="104" t="s">
        <v>117</v>
      </c>
      <c r="T122" s="105" t="s">
        <v>118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5"/>
      <c r="B123" s="36"/>
      <c r="C123" s="110" t="s">
        <v>97</v>
      </c>
      <c r="D123" s="37"/>
      <c r="E123" s="37"/>
      <c r="F123" s="37"/>
      <c r="G123" s="37"/>
      <c r="H123" s="37"/>
      <c r="I123" s="37"/>
      <c r="J123" s="205">
        <f>BK123</f>
        <v>0</v>
      </c>
      <c r="K123" s="37"/>
      <c r="L123" s="41"/>
      <c r="M123" s="106"/>
      <c r="N123" s="206"/>
      <c r="O123" s="107"/>
      <c r="P123" s="207">
        <f>P124+P156</f>
        <v>0</v>
      </c>
      <c r="Q123" s="107"/>
      <c r="R123" s="207">
        <f>R124+R156</f>
        <v>476.21781599999997</v>
      </c>
      <c r="S123" s="107"/>
      <c r="T123" s="208">
        <f>T124+T156</f>
        <v>99.000000000000014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74</v>
      </c>
      <c r="AU123" s="14" t="s">
        <v>98</v>
      </c>
      <c r="BK123" s="209">
        <f>BK124+BK156</f>
        <v>0</v>
      </c>
    </row>
    <row r="124" s="12" customFormat="1" ht="25.92" customHeight="1">
      <c r="A124" s="12"/>
      <c r="B124" s="210"/>
      <c r="C124" s="211"/>
      <c r="D124" s="212" t="s">
        <v>74</v>
      </c>
      <c r="E124" s="213" t="s">
        <v>119</v>
      </c>
      <c r="F124" s="213" t="s">
        <v>120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P125+P133+P136+P145+P154</f>
        <v>0</v>
      </c>
      <c r="Q124" s="218"/>
      <c r="R124" s="219">
        <f>R125+R133+R136+R145+R154</f>
        <v>476.21781599999997</v>
      </c>
      <c r="S124" s="218"/>
      <c r="T124" s="220">
        <f>T125+T133+T136+T145+T154</f>
        <v>99.000000000000014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83</v>
      </c>
      <c r="AT124" s="222" t="s">
        <v>74</v>
      </c>
      <c r="AU124" s="222" t="s">
        <v>75</v>
      </c>
      <c r="AY124" s="221" t="s">
        <v>121</v>
      </c>
      <c r="BK124" s="223">
        <f>BK125+BK133+BK136+BK145+BK154</f>
        <v>0</v>
      </c>
    </row>
    <row r="125" s="12" customFormat="1" ht="22.8" customHeight="1">
      <c r="A125" s="12"/>
      <c r="B125" s="210"/>
      <c r="C125" s="211"/>
      <c r="D125" s="212" t="s">
        <v>74</v>
      </c>
      <c r="E125" s="224" t="s">
        <v>83</v>
      </c>
      <c r="F125" s="224" t="s">
        <v>122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SUM(P126:P132)</f>
        <v>0</v>
      </c>
      <c r="Q125" s="218"/>
      <c r="R125" s="219">
        <f>SUM(R126:R132)</f>
        <v>0.01695</v>
      </c>
      <c r="S125" s="218"/>
      <c r="T125" s="220">
        <f>SUM(T126:T132)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83</v>
      </c>
      <c r="AT125" s="222" t="s">
        <v>74</v>
      </c>
      <c r="AU125" s="222" t="s">
        <v>83</v>
      </c>
      <c r="AY125" s="221" t="s">
        <v>121</v>
      </c>
      <c r="BK125" s="223">
        <f>SUM(BK126:BK132)</f>
        <v>0</v>
      </c>
    </row>
    <row r="126" s="2" customFormat="1" ht="24.15" customHeight="1">
      <c r="A126" s="35"/>
      <c r="B126" s="36"/>
      <c r="C126" s="226" t="s">
        <v>83</v>
      </c>
      <c r="D126" s="226" t="s">
        <v>124</v>
      </c>
      <c r="E126" s="227" t="s">
        <v>135</v>
      </c>
      <c r="F126" s="228" t="s">
        <v>241</v>
      </c>
      <c r="G126" s="229" t="s">
        <v>137</v>
      </c>
      <c r="H126" s="230">
        <v>250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128</v>
      </c>
      <c r="AT126" s="238" t="s">
        <v>124</v>
      </c>
      <c r="AU126" s="238" t="s">
        <v>129</v>
      </c>
      <c r="AY126" s="14" t="s">
        <v>121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129</v>
      </c>
      <c r="BK126" s="239">
        <f>ROUND(I126*H126,2)</f>
        <v>0</v>
      </c>
      <c r="BL126" s="14" t="s">
        <v>128</v>
      </c>
      <c r="BM126" s="238" t="s">
        <v>242</v>
      </c>
    </row>
    <row r="127" s="2" customFormat="1" ht="21.75" customHeight="1">
      <c r="A127" s="35"/>
      <c r="B127" s="36"/>
      <c r="C127" s="226" t="s">
        <v>243</v>
      </c>
      <c r="D127" s="226" t="s">
        <v>124</v>
      </c>
      <c r="E127" s="227" t="s">
        <v>140</v>
      </c>
      <c r="F127" s="228" t="s">
        <v>141</v>
      </c>
      <c r="G127" s="229" t="s">
        <v>127</v>
      </c>
      <c r="H127" s="230">
        <v>300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41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128</v>
      </c>
      <c r="AT127" s="238" t="s">
        <v>124</v>
      </c>
      <c r="AU127" s="238" t="s">
        <v>129</v>
      </c>
      <c r="AY127" s="14" t="s">
        <v>121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129</v>
      </c>
      <c r="BK127" s="239">
        <f>ROUND(I127*H127,2)</f>
        <v>0</v>
      </c>
      <c r="BL127" s="14" t="s">
        <v>128</v>
      </c>
      <c r="BM127" s="238" t="s">
        <v>244</v>
      </c>
    </row>
    <row r="128" s="2" customFormat="1" ht="16.5" customHeight="1">
      <c r="A128" s="35"/>
      <c r="B128" s="36"/>
      <c r="C128" s="240" t="s">
        <v>123</v>
      </c>
      <c r="D128" s="240" t="s">
        <v>143</v>
      </c>
      <c r="E128" s="241" t="s">
        <v>144</v>
      </c>
      <c r="F128" s="242" t="s">
        <v>145</v>
      </c>
      <c r="G128" s="243" t="s">
        <v>146</v>
      </c>
      <c r="H128" s="244">
        <v>10</v>
      </c>
      <c r="I128" s="245"/>
      <c r="J128" s="246">
        <f>ROUND(I128*H128,2)</f>
        <v>0</v>
      </c>
      <c r="K128" s="247"/>
      <c r="L128" s="248"/>
      <c r="M128" s="249" t="s">
        <v>1</v>
      </c>
      <c r="N128" s="250" t="s">
        <v>41</v>
      </c>
      <c r="O128" s="94"/>
      <c r="P128" s="236">
        <f>O128*H128</f>
        <v>0</v>
      </c>
      <c r="Q128" s="236">
        <v>0.001</v>
      </c>
      <c r="R128" s="236">
        <f>Q128*H128</f>
        <v>0.01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147</v>
      </c>
      <c r="AT128" s="238" t="s">
        <v>143</v>
      </c>
      <c r="AU128" s="238" t="s">
        <v>129</v>
      </c>
      <c r="AY128" s="14" t="s">
        <v>121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129</v>
      </c>
      <c r="BK128" s="239">
        <f>ROUND(I128*H128,2)</f>
        <v>0</v>
      </c>
      <c r="BL128" s="14" t="s">
        <v>128</v>
      </c>
      <c r="BM128" s="238" t="s">
        <v>245</v>
      </c>
    </row>
    <row r="129" s="2" customFormat="1" ht="44.25" customHeight="1">
      <c r="A129" s="35"/>
      <c r="B129" s="36"/>
      <c r="C129" s="226" t="s">
        <v>129</v>
      </c>
      <c r="D129" s="226" t="s">
        <v>124</v>
      </c>
      <c r="E129" s="227" t="s">
        <v>150</v>
      </c>
      <c r="F129" s="228" t="s">
        <v>151</v>
      </c>
      <c r="G129" s="229" t="s">
        <v>127</v>
      </c>
      <c r="H129" s="230">
        <v>200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128</v>
      </c>
      <c r="AT129" s="238" t="s">
        <v>124</v>
      </c>
      <c r="AU129" s="238" t="s">
        <v>129</v>
      </c>
      <c r="AY129" s="14" t="s">
        <v>121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129</v>
      </c>
      <c r="BK129" s="239">
        <f>ROUND(I129*H129,2)</f>
        <v>0</v>
      </c>
      <c r="BL129" s="14" t="s">
        <v>128</v>
      </c>
      <c r="BM129" s="238" t="s">
        <v>246</v>
      </c>
    </row>
    <row r="130" s="2" customFormat="1" ht="24.15" customHeight="1">
      <c r="A130" s="35"/>
      <c r="B130" s="36"/>
      <c r="C130" s="226" t="s">
        <v>7</v>
      </c>
      <c r="D130" s="226" t="s">
        <v>124</v>
      </c>
      <c r="E130" s="227" t="s">
        <v>154</v>
      </c>
      <c r="F130" s="228" t="s">
        <v>155</v>
      </c>
      <c r="G130" s="229" t="s">
        <v>156</v>
      </c>
      <c r="H130" s="230">
        <v>5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128</v>
      </c>
      <c r="AT130" s="238" t="s">
        <v>124</v>
      </c>
      <c r="AU130" s="238" t="s">
        <v>129</v>
      </c>
      <c r="AY130" s="14" t="s">
        <v>121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129</v>
      </c>
      <c r="BK130" s="239">
        <f>ROUND(I130*H130,2)</f>
        <v>0</v>
      </c>
      <c r="BL130" s="14" t="s">
        <v>128</v>
      </c>
      <c r="BM130" s="238" t="s">
        <v>247</v>
      </c>
    </row>
    <row r="131" s="2" customFormat="1" ht="24.15" customHeight="1">
      <c r="A131" s="35"/>
      <c r="B131" s="36"/>
      <c r="C131" s="240" t="s">
        <v>153</v>
      </c>
      <c r="D131" s="240" t="s">
        <v>143</v>
      </c>
      <c r="E131" s="241" t="s">
        <v>248</v>
      </c>
      <c r="F131" s="242" t="s">
        <v>249</v>
      </c>
      <c r="G131" s="243" t="s">
        <v>156</v>
      </c>
      <c r="H131" s="244">
        <v>5</v>
      </c>
      <c r="I131" s="245"/>
      <c r="J131" s="246">
        <f>ROUND(I131*H131,2)</f>
        <v>0</v>
      </c>
      <c r="K131" s="247"/>
      <c r="L131" s="248"/>
      <c r="M131" s="249" t="s">
        <v>1</v>
      </c>
      <c r="N131" s="250" t="s">
        <v>41</v>
      </c>
      <c r="O131" s="94"/>
      <c r="P131" s="236">
        <f>O131*H131</f>
        <v>0</v>
      </c>
      <c r="Q131" s="236">
        <v>0.001</v>
      </c>
      <c r="R131" s="236">
        <f>Q131*H131</f>
        <v>0.0050000000000000001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147</v>
      </c>
      <c r="AT131" s="238" t="s">
        <v>143</v>
      </c>
      <c r="AU131" s="238" t="s">
        <v>129</v>
      </c>
      <c r="AY131" s="14" t="s">
        <v>121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129</v>
      </c>
      <c r="BK131" s="239">
        <f>ROUND(I131*H131,2)</f>
        <v>0</v>
      </c>
      <c r="BL131" s="14" t="s">
        <v>128</v>
      </c>
      <c r="BM131" s="238" t="s">
        <v>250</v>
      </c>
    </row>
    <row r="132" s="2" customFormat="1" ht="37.8" customHeight="1">
      <c r="A132" s="35"/>
      <c r="B132" s="36"/>
      <c r="C132" s="226" t="s">
        <v>251</v>
      </c>
      <c r="D132" s="226" t="s">
        <v>124</v>
      </c>
      <c r="E132" s="227" t="s">
        <v>159</v>
      </c>
      <c r="F132" s="228" t="s">
        <v>160</v>
      </c>
      <c r="G132" s="229" t="s">
        <v>156</v>
      </c>
      <c r="H132" s="230">
        <v>5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0.00038999999999999999</v>
      </c>
      <c r="R132" s="236">
        <f>Q132*H132</f>
        <v>0.0019499999999999999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128</v>
      </c>
      <c r="AT132" s="238" t="s">
        <v>124</v>
      </c>
      <c r="AU132" s="238" t="s">
        <v>129</v>
      </c>
      <c r="AY132" s="14" t="s">
        <v>121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129</v>
      </c>
      <c r="BK132" s="239">
        <f>ROUND(I132*H132,2)</f>
        <v>0</v>
      </c>
      <c r="BL132" s="14" t="s">
        <v>128</v>
      </c>
      <c r="BM132" s="238" t="s">
        <v>252</v>
      </c>
    </row>
    <row r="133" s="12" customFormat="1" ht="22.8" customHeight="1">
      <c r="A133" s="12"/>
      <c r="B133" s="210"/>
      <c r="C133" s="211"/>
      <c r="D133" s="212" t="s">
        <v>74</v>
      </c>
      <c r="E133" s="224" t="s">
        <v>129</v>
      </c>
      <c r="F133" s="224" t="s">
        <v>166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SUM(P134:P135)</f>
        <v>0</v>
      </c>
      <c r="Q133" s="218"/>
      <c r="R133" s="219">
        <f>SUM(R134:R135)</f>
        <v>0.092735999999999985</v>
      </c>
      <c r="S133" s="218"/>
      <c r="T133" s="220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83</v>
      </c>
      <c r="AT133" s="222" t="s">
        <v>74</v>
      </c>
      <c r="AU133" s="222" t="s">
        <v>83</v>
      </c>
      <c r="AY133" s="221" t="s">
        <v>121</v>
      </c>
      <c r="BK133" s="223">
        <f>SUM(BK134:BK135)</f>
        <v>0</v>
      </c>
    </row>
    <row r="134" s="2" customFormat="1" ht="33" customHeight="1">
      <c r="A134" s="35"/>
      <c r="B134" s="36"/>
      <c r="C134" s="226" t="s">
        <v>158</v>
      </c>
      <c r="D134" s="226" t="s">
        <v>124</v>
      </c>
      <c r="E134" s="227" t="s">
        <v>168</v>
      </c>
      <c r="F134" s="228" t="s">
        <v>169</v>
      </c>
      <c r="G134" s="229" t="s">
        <v>127</v>
      </c>
      <c r="H134" s="230">
        <v>276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94"/>
      <c r="P134" s="236">
        <f>O134*H134</f>
        <v>0</v>
      </c>
      <c r="Q134" s="236">
        <v>3.0000000000000001E-05</v>
      </c>
      <c r="R134" s="236">
        <f>Q134*H134</f>
        <v>0.0082800000000000009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128</v>
      </c>
      <c r="AT134" s="238" t="s">
        <v>124</v>
      </c>
      <c r="AU134" s="238" t="s">
        <v>129</v>
      </c>
      <c r="AY134" s="14" t="s">
        <v>121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129</v>
      </c>
      <c r="BK134" s="239">
        <f>ROUND(I134*H134,2)</f>
        <v>0</v>
      </c>
      <c r="BL134" s="14" t="s">
        <v>128</v>
      </c>
      <c r="BM134" s="238" t="s">
        <v>253</v>
      </c>
    </row>
    <row r="135" s="2" customFormat="1" ht="16.5" customHeight="1">
      <c r="A135" s="35"/>
      <c r="B135" s="36"/>
      <c r="C135" s="240" t="s">
        <v>167</v>
      </c>
      <c r="D135" s="240" t="s">
        <v>143</v>
      </c>
      <c r="E135" s="241" t="s">
        <v>172</v>
      </c>
      <c r="F135" s="242" t="s">
        <v>173</v>
      </c>
      <c r="G135" s="243" t="s">
        <v>127</v>
      </c>
      <c r="H135" s="244">
        <v>281.51999999999998</v>
      </c>
      <c r="I135" s="245"/>
      <c r="J135" s="246">
        <f>ROUND(I135*H135,2)</f>
        <v>0</v>
      </c>
      <c r="K135" s="247"/>
      <c r="L135" s="248"/>
      <c r="M135" s="249" t="s">
        <v>1</v>
      </c>
      <c r="N135" s="250" t="s">
        <v>41</v>
      </c>
      <c r="O135" s="94"/>
      <c r="P135" s="236">
        <f>O135*H135</f>
        <v>0</v>
      </c>
      <c r="Q135" s="236">
        <v>0.00029999999999999997</v>
      </c>
      <c r="R135" s="236">
        <f>Q135*H135</f>
        <v>0.084455999999999989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147</v>
      </c>
      <c r="AT135" s="238" t="s">
        <v>143</v>
      </c>
      <c r="AU135" s="238" t="s">
        <v>129</v>
      </c>
      <c r="AY135" s="14" t="s">
        <v>121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129</v>
      </c>
      <c r="BK135" s="239">
        <f>ROUND(I135*H135,2)</f>
        <v>0</v>
      </c>
      <c r="BL135" s="14" t="s">
        <v>128</v>
      </c>
      <c r="BM135" s="238" t="s">
        <v>254</v>
      </c>
    </row>
    <row r="136" s="12" customFormat="1" ht="22.8" customHeight="1">
      <c r="A136" s="12"/>
      <c r="B136" s="210"/>
      <c r="C136" s="211"/>
      <c r="D136" s="212" t="s">
        <v>74</v>
      </c>
      <c r="E136" s="224" t="s">
        <v>175</v>
      </c>
      <c r="F136" s="224" t="s">
        <v>176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SUM(P137:P144)</f>
        <v>0</v>
      </c>
      <c r="Q136" s="218"/>
      <c r="R136" s="219">
        <f>SUM(R137:R144)</f>
        <v>385.66031999999996</v>
      </c>
      <c r="S136" s="218"/>
      <c r="T136" s="220">
        <f>SUM(T137:T144)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83</v>
      </c>
      <c r="AT136" s="222" t="s">
        <v>74</v>
      </c>
      <c r="AU136" s="222" t="s">
        <v>83</v>
      </c>
      <c r="AY136" s="221" t="s">
        <v>121</v>
      </c>
      <c r="BK136" s="223">
        <f>SUM(BK137:BK144)</f>
        <v>0</v>
      </c>
    </row>
    <row r="137" s="2" customFormat="1" ht="24.15" customHeight="1">
      <c r="A137" s="35"/>
      <c r="B137" s="36"/>
      <c r="C137" s="226" t="s">
        <v>149</v>
      </c>
      <c r="D137" s="226" t="s">
        <v>124</v>
      </c>
      <c r="E137" s="227" t="s">
        <v>178</v>
      </c>
      <c r="F137" s="228" t="s">
        <v>179</v>
      </c>
      <c r="G137" s="229" t="s">
        <v>127</v>
      </c>
      <c r="H137" s="230">
        <v>276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41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128</v>
      </c>
      <c r="AT137" s="238" t="s">
        <v>124</v>
      </c>
      <c r="AU137" s="238" t="s">
        <v>129</v>
      </c>
      <c r="AY137" s="14" t="s">
        <v>121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129</v>
      </c>
      <c r="BK137" s="239">
        <f>ROUND(I137*H137,2)</f>
        <v>0</v>
      </c>
      <c r="BL137" s="14" t="s">
        <v>128</v>
      </c>
      <c r="BM137" s="238" t="s">
        <v>255</v>
      </c>
    </row>
    <row r="138" s="2" customFormat="1" ht="37.8" customHeight="1">
      <c r="A138" s="35"/>
      <c r="B138" s="36"/>
      <c r="C138" s="226" t="s">
        <v>128</v>
      </c>
      <c r="D138" s="226" t="s">
        <v>124</v>
      </c>
      <c r="E138" s="227" t="s">
        <v>182</v>
      </c>
      <c r="F138" s="228" t="s">
        <v>256</v>
      </c>
      <c r="G138" s="229" t="s">
        <v>127</v>
      </c>
      <c r="H138" s="230">
        <v>276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41</v>
      </c>
      <c r="O138" s="94"/>
      <c r="P138" s="236">
        <f>O138*H138</f>
        <v>0</v>
      </c>
      <c r="Q138" s="236">
        <v>0.40479999999999999</v>
      </c>
      <c r="R138" s="236">
        <f>Q138*H138</f>
        <v>111.7248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128</v>
      </c>
      <c r="AT138" s="238" t="s">
        <v>124</v>
      </c>
      <c r="AU138" s="238" t="s">
        <v>129</v>
      </c>
      <c r="AY138" s="14" t="s">
        <v>121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129</v>
      </c>
      <c r="BK138" s="239">
        <f>ROUND(I138*H138,2)</f>
        <v>0</v>
      </c>
      <c r="BL138" s="14" t="s">
        <v>128</v>
      </c>
      <c r="BM138" s="238" t="s">
        <v>257</v>
      </c>
    </row>
    <row r="139" s="2" customFormat="1" ht="33" customHeight="1">
      <c r="A139" s="35"/>
      <c r="B139" s="36"/>
      <c r="C139" s="226" t="s">
        <v>223</v>
      </c>
      <c r="D139" s="226" t="s">
        <v>124</v>
      </c>
      <c r="E139" s="227" t="s">
        <v>258</v>
      </c>
      <c r="F139" s="228" t="s">
        <v>259</v>
      </c>
      <c r="G139" s="229" t="s">
        <v>127</v>
      </c>
      <c r="H139" s="230">
        <v>736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41</v>
      </c>
      <c r="O139" s="94"/>
      <c r="P139" s="236">
        <f>O139*H139</f>
        <v>0</v>
      </c>
      <c r="Q139" s="236">
        <v>0.13188</v>
      </c>
      <c r="R139" s="236">
        <f>Q139*H139</f>
        <v>97.063680000000005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128</v>
      </c>
      <c r="AT139" s="238" t="s">
        <v>124</v>
      </c>
      <c r="AU139" s="238" t="s">
        <v>129</v>
      </c>
      <c r="AY139" s="14" t="s">
        <v>121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129</v>
      </c>
      <c r="BK139" s="239">
        <f>ROUND(I139*H139,2)</f>
        <v>0</v>
      </c>
      <c r="BL139" s="14" t="s">
        <v>128</v>
      </c>
      <c r="BM139" s="238" t="s">
        <v>260</v>
      </c>
    </row>
    <row r="140" s="2" customFormat="1" ht="33" customHeight="1">
      <c r="A140" s="35"/>
      <c r="B140" s="36"/>
      <c r="C140" s="226" t="s">
        <v>171</v>
      </c>
      <c r="D140" s="226" t="s">
        <v>124</v>
      </c>
      <c r="E140" s="227" t="s">
        <v>190</v>
      </c>
      <c r="F140" s="228" t="s">
        <v>191</v>
      </c>
      <c r="G140" s="229" t="s">
        <v>127</v>
      </c>
      <c r="H140" s="230">
        <v>736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0.00040999999999999999</v>
      </c>
      <c r="R140" s="236">
        <f>Q140*H140</f>
        <v>0.30175999999999997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128</v>
      </c>
      <c r="AT140" s="238" t="s">
        <v>124</v>
      </c>
      <c r="AU140" s="238" t="s">
        <v>129</v>
      </c>
      <c r="AY140" s="14" t="s">
        <v>121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129</v>
      </c>
      <c r="BK140" s="239">
        <f>ROUND(I140*H140,2)</f>
        <v>0</v>
      </c>
      <c r="BL140" s="14" t="s">
        <v>128</v>
      </c>
      <c r="BM140" s="238" t="s">
        <v>261</v>
      </c>
    </row>
    <row r="141" s="2" customFormat="1" ht="33" customHeight="1">
      <c r="A141" s="35"/>
      <c r="B141" s="36"/>
      <c r="C141" s="226" t="s">
        <v>185</v>
      </c>
      <c r="D141" s="226" t="s">
        <v>124</v>
      </c>
      <c r="E141" s="227" t="s">
        <v>194</v>
      </c>
      <c r="F141" s="228" t="s">
        <v>195</v>
      </c>
      <c r="G141" s="229" t="s">
        <v>127</v>
      </c>
      <c r="H141" s="230">
        <v>736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41</v>
      </c>
      <c r="O141" s="94"/>
      <c r="P141" s="236">
        <f>O141*H141</f>
        <v>0</v>
      </c>
      <c r="Q141" s="236">
        <v>0.15559000000000001</v>
      </c>
      <c r="R141" s="236">
        <f>Q141*H141</f>
        <v>114.51424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128</v>
      </c>
      <c r="AT141" s="238" t="s">
        <v>124</v>
      </c>
      <c r="AU141" s="238" t="s">
        <v>129</v>
      </c>
      <c r="AY141" s="14" t="s">
        <v>121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129</v>
      </c>
      <c r="BK141" s="239">
        <f>ROUND(I141*H141,2)</f>
        <v>0</v>
      </c>
      <c r="BL141" s="14" t="s">
        <v>128</v>
      </c>
      <c r="BM141" s="238" t="s">
        <v>262</v>
      </c>
    </row>
    <row r="142" s="2" customFormat="1" ht="44.25" customHeight="1">
      <c r="A142" s="35"/>
      <c r="B142" s="36"/>
      <c r="C142" s="226" t="s">
        <v>216</v>
      </c>
      <c r="D142" s="226" t="s">
        <v>124</v>
      </c>
      <c r="E142" s="227" t="s">
        <v>198</v>
      </c>
      <c r="F142" s="228" t="s">
        <v>199</v>
      </c>
      <c r="G142" s="229" t="s">
        <v>127</v>
      </c>
      <c r="H142" s="230">
        <v>276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94"/>
      <c r="P142" s="236">
        <f>O142*H142</f>
        <v>0</v>
      </c>
      <c r="Q142" s="236">
        <v>0.092499999999999999</v>
      </c>
      <c r="R142" s="236">
        <f>Q142*H142</f>
        <v>25.530000000000001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128</v>
      </c>
      <c r="AT142" s="238" t="s">
        <v>124</v>
      </c>
      <c r="AU142" s="238" t="s">
        <v>129</v>
      </c>
      <c r="AY142" s="14" t="s">
        <v>121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129</v>
      </c>
      <c r="BK142" s="239">
        <f>ROUND(I142*H142,2)</f>
        <v>0</v>
      </c>
      <c r="BL142" s="14" t="s">
        <v>128</v>
      </c>
      <c r="BM142" s="238" t="s">
        <v>263</v>
      </c>
    </row>
    <row r="143" s="2" customFormat="1" ht="16.5" customHeight="1">
      <c r="A143" s="35"/>
      <c r="B143" s="36"/>
      <c r="C143" s="240" t="s">
        <v>147</v>
      </c>
      <c r="D143" s="240" t="s">
        <v>143</v>
      </c>
      <c r="E143" s="241" t="s">
        <v>202</v>
      </c>
      <c r="F143" s="242" t="s">
        <v>203</v>
      </c>
      <c r="G143" s="243" t="s">
        <v>127</v>
      </c>
      <c r="H143" s="244">
        <v>253.368</v>
      </c>
      <c r="I143" s="245"/>
      <c r="J143" s="246">
        <f>ROUND(I143*H143,2)</f>
        <v>0</v>
      </c>
      <c r="K143" s="247"/>
      <c r="L143" s="248"/>
      <c r="M143" s="249" t="s">
        <v>1</v>
      </c>
      <c r="N143" s="250" t="s">
        <v>41</v>
      </c>
      <c r="O143" s="94"/>
      <c r="P143" s="236">
        <f>O143*H143</f>
        <v>0</v>
      </c>
      <c r="Q143" s="236">
        <v>0.13</v>
      </c>
      <c r="R143" s="236">
        <f>Q143*H143</f>
        <v>32.937840000000001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147</v>
      </c>
      <c r="AT143" s="238" t="s">
        <v>143</v>
      </c>
      <c r="AU143" s="238" t="s">
        <v>129</v>
      </c>
      <c r="AY143" s="14" t="s">
        <v>121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129</v>
      </c>
      <c r="BK143" s="239">
        <f>ROUND(I143*H143,2)</f>
        <v>0</v>
      </c>
      <c r="BL143" s="14" t="s">
        <v>128</v>
      </c>
      <c r="BM143" s="238" t="s">
        <v>264</v>
      </c>
    </row>
    <row r="144" s="2" customFormat="1" ht="21.75" customHeight="1">
      <c r="A144" s="35"/>
      <c r="B144" s="36"/>
      <c r="C144" s="240" t="s">
        <v>214</v>
      </c>
      <c r="D144" s="240" t="s">
        <v>143</v>
      </c>
      <c r="E144" s="241" t="s">
        <v>206</v>
      </c>
      <c r="F144" s="242" t="s">
        <v>207</v>
      </c>
      <c r="G144" s="243" t="s">
        <v>127</v>
      </c>
      <c r="H144" s="244">
        <v>27.600000000000001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41</v>
      </c>
      <c r="O144" s="94"/>
      <c r="P144" s="236">
        <f>O144*H144</f>
        <v>0</v>
      </c>
      <c r="Q144" s="236">
        <v>0.13</v>
      </c>
      <c r="R144" s="236">
        <f>Q144*H144</f>
        <v>3.5880000000000005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147</v>
      </c>
      <c r="AT144" s="238" t="s">
        <v>143</v>
      </c>
      <c r="AU144" s="238" t="s">
        <v>129</v>
      </c>
      <c r="AY144" s="14" t="s">
        <v>121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129</v>
      </c>
      <c r="BK144" s="239">
        <f>ROUND(I144*H144,2)</f>
        <v>0</v>
      </c>
      <c r="BL144" s="14" t="s">
        <v>128</v>
      </c>
      <c r="BM144" s="238" t="s">
        <v>265</v>
      </c>
    </row>
    <row r="145" s="12" customFormat="1" ht="22.8" customHeight="1">
      <c r="A145" s="12"/>
      <c r="B145" s="210"/>
      <c r="C145" s="211"/>
      <c r="D145" s="212" t="s">
        <v>74</v>
      </c>
      <c r="E145" s="224" t="s">
        <v>214</v>
      </c>
      <c r="F145" s="224" t="s">
        <v>215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SUM(P146:P153)</f>
        <v>0</v>
      </c>
      <c r="Q145" s="218"/>
      <c r="R145" s="219">
        <f>SUM(R146:R153)</f>
        <v>90.447810000000004</v>
      </c>
      <c r="S145" s="218"/>
      <c r="T145" s="220">
        <f>SUM(T146:T153)</f>
        <v>99.000000000000014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83</v>
      </c>
      <c r="AT145" s="222" t="s">
        <v>74</v>
      </c>
      <c r="AU145" s="222" t="s">
        <v>83</v>
      </c>
      <c r="AY145" s="221" t="s">
        <v>121</v>
      </c>
      <c r="BK145" s="223">
        <f>SUM(BK146:BK153)</f>
        <v>0</v>
      </c>
    </row>
    <row r="146" s="2" customFormat="1" ht="33" customHeight="1">
      <c r="A146" s="35"/>
      <c r="B146" s="36"/>
      <c r="C146" s="226" t="s">
        <v>266</v>
      </c>
      <c r="D146" s="226" t="s">
        <v>124</v>
      </c>
      <c r="E146" s="227" t="s">
        <v>267</v>
      </c>
      <c r="F146" s="228" t="s">
        <v>268</v>
      </c>
      <c r="G146" s="229" t="s">
        <v>156</v>
      </c>
      <c r="H146" s="230">
        <v>1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41</v>
      </c>
      <c r="O146" s="94"/>
      <c r="P146" s="236">
        <f>O146*H146</f>
        <v>0</v>
      </c>
      <c r="Q146" s="236">
        <v>3.0000000000000001E-05</v>
      </c>
      <c r="R146" s="236">
        <f>Q146*H146</f>
        <v>3.0000000000000001E-05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128</v>
      </c>
      <c r="AT146" s="238" t="s">
        <v>124</v>
      </c>
      <c r="AU146" s="238" t="s">
        <v>129</v>
      </c>
      <c r="AY146" s="14" t="s">
        <v>121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129</v>
      </c>
      <c r="BK146" s="239">
        <f>ROUND(I146*H146,2)</f>
        <v>0</v>
      </c>
      <c r="BL146" s="14" t="s">
        <v>128</v>
      </c>
      <c r="BM146" s="238" t="s">
        <v>269</v>
      </c>
    </row>
    <row r="147" s="2" customFormat="1" ht="37.8" customHeight="1">
      <c r="A147" s="35"/>
      <c r="B147" s="36"/>
      <c r="C147" s="240" t="s">
        <v>162</v>
      </c>
      <c r="D147" s="240" t="s">
        <v>143</v>
      </c>
      <c r="E147" s="241" t="s">
        <v>270</v>
      </c>
      <c r="F147" s="242" t="s">
        <v>271</v>
      </c>
      <c r="G147" s="243" t="s">
        <v>156</v>
      </c>
      <c r="H147" s="244">
        <v>1</v>
      </c>
      <c r="I147" s="245"/>
      <c r="J147" s="246">
        <f>ROUND(I147*H147,2)</f>
        <v>0</v>
      </c>
      <c r="K147" s="247"/>
      <c r="L147" s="248"/>
      <c r="M147" s="249" t="s">
        <v>1</v>
      </c>
      <c r="N147" s="250" t="s">
        <v>41</v>
      </c>
      <c r="O147" s="94"/>
      <c r="P147" s="236">
        <f>O147*H147</f>
        <v>0</v>
      </c>
      <c r="Q147" s="236">
        <v>0.0011999999999999999</v>
      </c>
      <c r="R147" s="236">
        <f>Q147*H147</f>
        <v>0.0011999999999999999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147</v>
      </c>
      <c r="AT147" s="238" t="s">
        <v>143</v>
      </c>
      <c r="AU147" s="238" t="s">
        <v>129</v>
      </c>
      <c r="AY147" s="14" t="s">
        <v>121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129</v>
      </c>
      <c r="BK147" s="239">
        <f>ROUND(I147*H147,2)</f>
        <v>0</v>
      </c>
      <c r="BL147" s="14" t="s">
        <v>128</v>
      </c>
      <c r="BM147" s="238" t="s">
        <v>272</v>
      </c>
    </row>
    <row r="148" s="2" customFormat="1" ht="24.15" customHeight="1">
      <c r="A148" s="35"/>
      <c r="B148" s="36"/>
      <c r="C148" s="226" t="s">
        <v>273</v>
      </c>
      <c r="D148" s="226" t="s">
        <v>124</v>
      </c>
      <c r="E148" s="227" t="s">
        <v>274</v>
      </c>
      <c r="F148" s="228" t="s">
        <v>275</v>
      </c>
      <c r="G148" s="229" t="s">
        <v>156</v>
      </c>
      <c r="H148" s="230">
        <v>1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41</v>
      </c>
      <c r="O148" s="94"/>
      <c r="P148" s="236">
        <f>O148*H148</f>
        <v>0</v>
      </c>
      <c r="Q148" s="236">
        <v>0.11958000000000001</v>
      </c>
      <c r="R148" s="236">
        <f>Q148*H148</f>
        <v>0.11958000000000001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128</v>
      </c>
      <c r="AT148" s="238" t="s">
        <v>124</v>
      </c>
      <c r="AU148" s="238" t="s">
        <v>129</v>
      </c>
      <c r="AY148" s="14" t="s">
        <v>121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129</v>
      </c>
      <c r="BK148" s="239">
        <f>ROUND(I148*H148,2)</f>
        <v>0</v>
      </c>
      <c r="BL148" s="14" t="s">
        <v>128</v>
      </c>
      <c r="BM148" s="238" t="s">
        <v>276</v>
      </c>
    </row>
    <row r="149" s="2" customFormat="1" ht="16.5" customHeight="1">
      <c r="A149" s="35"/>
      <c r="B149" s="36"/>
      <c r="C149" s="240" t="s">
        <v>277</v>
      </c>
      <c r="D149" s="240" t="s">
        <v>143</v>
      </c>
      <c r="E149" s="241" t="s">
        <v>278</v>
      </c>
      <c r="F149" s="242" t="s">
        <v>279</v>
      </c>
      <c r="G149" s="243" t="s">
        <v>156</v>
      </c>
      <c r="H149" s="244">
        <v>1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41</v>
      </c>
      <c r="O149" s="94"/>
      <c r="P149" s="236">
        <f>O149*H149</f>
        <v>0</v>
      </c>
      <c r="Q149" s="236">
        <v>0.0014</v>
      </c>
      <c r="R149" s="236">
        <f>Q149*H149</f>
        <v>0.0014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147</v>
      </c>
      <c r="AT149" s="238" t="s">
        <v>143</v>
      </c>
      <c r="AU149" s="238" t="s">
        <v>129</v>
      </c>
      <c r="AY149" s="14" t="s">
        <v>121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129</v>
      </c>
      <c r="BK149" s="239">
        <f>ROUND(I149*H149,2)</f>
        <v>0</v>
      </c>
      <c r="BL149" s="14" t="s">
        <v>128</v>
      </c>
      <c r="BM149" s="238" t="s">
        <v>280</v>
      </c>
    </row>
    <row r="150" s="2" customFormat="1" ht="33" customHeight="1">
      <c r="A150" s="35"/>
      <c r="B150" s="36"/>
      <c r="C150" s="226" t="s">
        <v>233</v>
      </c>
      <c r="D150" s="226" t="s">
        <v>124</v>
      </c>
      <c r="E150" s="227" t="s">
        <v>217</v>
      </c>
      <c r="F150" s="228" t="s">
        <v>218</v>
      </c>
      <c r="G150" s="229" t="s">
        <v>133</v>
      </c>
      <c r="H150" s="230">
        <v>368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41</v>
      </c>
      <c r="O150" s="94"/>
      <c r="P150" s="236">
        <f>O150*H150</f>
        <v>0</v>
      </c>
      <c r="Q150" s="236">
        <v>0.19697000000000001</v>
      </c>
      <c r="R150" s="236">
        <f>Q150*H150</f>
        <v>72.484960000000001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128</v>
      </c>
      <c r="AT150" s="238" t="s">
        <v>124</v>
      </c>
      <c r="AU150" s="238" t="s">
        <v>129</v>
      </c>
      <c r="AY150" s="14" t="s">
        <v>121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129</v>
      </c>
      <c r="BK150" s="239">
        <f>ROUND(I150*H150,2)</f>
        <v>0</v>
      </c>
      <c r="BL150" s="14" t="s">
        <v>128</v>
      </c>
      <c r="BM150" s="238" t="s">
        <v>281</v>
      </c>
    </row>
    <row r="151" s="2" customFormat="1" ht="21.75" customHeight="1">
      <c r="A151" s="35"/>
      <c r="B151" s="36"/>
      <c r="C151" s="240" t="s">
        <v>227</v>
      </c>
      <c r="D151" s="240" t="s">
        <v>143</v>
      </c>
      <c r="E151" s="241" t="s">
        <v>220</v>
      </c>
      <c r="F151" s="242" t="s">
        <v>221</v>
      </c>
      <c r="G151" s="243" t="s">
        <v>156</v>
      </c>
      <c r="H151" s="244">
        <v>371.68000000000001</v>
      </c>
      <c r="I151" s="245"/>
      <c r="J151" s="246">
        <f>ROUND(I151*H151,2)</f>
        <v>0</v>
      </c>
      <c r="K151" s="247"/>
      <c r="L151" s="248"/>
      <c r="M151" s="249" t="s">
        <v>1</v>
      </c>
      <c r="N151" s="250" t="s">
        <v>41</v>
      </c>
      <c r="O151" s="94"/>
      <c r="P151" s="236">
        <f>O151*H151</f>
        <v>0</v>
      </c>
      <c r="Q151" s="236">
        <v>0.048000000000000001</v>
      </c>
      <c r="R151" s="236">
        <f>Q151*H151</f>
        <v>17.84064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147</v>
      </c>
      <c r="AT151" s="238" t="s">
        <v>143</v>
      </c>
      <c r="AU151" s="238" t="s">
        <v>129</v>
      </c>
      <c r="AY151" s="14" t="s">
        <v>121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129</v>
      </c>
      <c r="BK151" s="239">
        <f>ROUND(I151*H151,2)</f>
        <v>0</v>
      </c>
      <c r="BL151" s="14" t="s">
        <v>128</v>
      </c>
      <c r="BM151" s="238" t="s">
        <v>282</v>
      </c>
    </row>
    <row r="152" s="2" customFormat="1" ht="24.15" customHeight="1">
      <c r="A152" s="35"/>
      <c r="B152" s="36"/>
      <c r="C152" s="226" t="s">
        <v>189</v>
      </c>
      <c r="D152" s="226" t="s">
        <v>124</v>
      </c>
      <c r="E152" s="227" t="s">
        <v>224</v>
      </c>
      <c r="F152" s="228" t="s">
        <v>225</v>
      </c>
      <c r="G152" s="229" t="s">
        <v>133</v>
      </c>
      <c r="H152" s="230">
        <v>15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41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128</v>
      </c>
      <c r="AT152" s="238" t="s">
        <v>124</v>
      </c>
      <c r="AU152" s="238" t="s">
        <v>129</v>
      </c>
      <c r="AY152" s="14" t="s">
        <v>121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129</v>
      </c>
      <c r="BK152" s="239">
        <f>ROUND(I152*H152,2)</f>
        <v>0</v>
      </c>
      <c r="BL152" s="14" t="s">
        <v>128</v>
      </c>
      <c r="BM152" s="238" t="s">
        <v>283</v>
      </c>
    </row>
    <row r="153" s="2" customFormat="1" ht="37.8" customHeight="1">
      <c r="A153" s="35"/>
      <c r="B153" s="36"/>
      <c r="C153" s="226" t="s">
        <v>181</v>
      </c>
      <c r="D153" s="226" t="s">
        <v>124</v>
      </c>
      <c r="E153" s="227" t="s">
        <v>223</v>
      </c>
      <c r="F153" s="228" t="s">
        <v>229</v>
      </c>
      <c r="G153" s="229" t="s">
        <v>137</v>
      </c>
      <c r="H153" s="230">
        <v>45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41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2.2000000000000002</v>
      </c>
      <c r="T153" s="237">
        <f>S153*H153</f>
        <v>99.000000000000014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128</v>
      </c>
      <c r="AT153" s="238" t="s">
        <v>124</v>
      </c>
      <c r="AU153" s="238" t="s">
        <v>129</v>
      </c>
      <c r="AY153" s="14" t="s">
        <v>121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129</v>
      </c>
      <c r="BK153" s="239">
        <f>ROUND(I153*H153,2)</f>
        <v>0</v>
      </c>
      <c r="BL153" s="14" t="s">
        <v>128</v>
      </c>
      <c r="BM153" s="238" t="s">
        <v>284</v>
      </c>
    </row>
    <row r="154" s="12" customFormat="1" ht="22.8" customHeight="1">
      <c r="A154" s="12"/>
      <c r="B154" s="210"/>
      <c r="C154" s="211"/>
      <c r="D154" s="212" t="s">
        <v>74</v>
      </c>
      <c r="E154" s="224" t="s">
        <v>231</v>
      </c>
      <c r="F154" s="224" t="s">
        <v>232</v>
      </c>
      <c r="G154" s="211"/>
      <c r="H154" s="211"/>
      <c r="I154" s="214"/>
      <c r="J154" s="225">
        <f>BK154</f>
        <v>0</v>
      </c>
      <c r="K154" s="211"/>
      <c r="L154" s="216"/>
      <c r="M154" s="217"/>
      <c r="N154" s="218"/>
      <c r="O154" s="218"/>
      <c r="P154" s="219">
        <f>P155</f>
        <v>0</v>
      </c>
      <c r="Q154" s="218"/>
      <c r="R154" s="219">
        <f>R155</f>
        <v>0</v>
      </c>
      <c r="S154" s="218"/>
      <c r="T154" s="220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83</v>
      </c>
      <c r="AT154" s="222" t="s">
        <v>74</v>
      </c>
      <c r="AU154" s="222" t="s">
        <v>83</v>
      </c>
      <c r="AY154" s="221" t="s">
        <v>121</v>
      </c>
      <c r="BK154" s="223">
        <f>BK155</f>
        <v>0</v>
      </c>
    </row>
    <row r="155" s="2" customFormat="1" ht="33" customHeight="1">
      <c r="A155" s="35"/>
      <c r="B155" s="36"/>
      <c r="C155" s="226" t="s">
        <v>197</v>
      </c>
      <c r="D155" s="226" t="s">
        <v>124</v>
      </c>
      <c r="E155" s="227" t="s">
        <v>234</v>
      </c>
      <c r="F155" s="228" t="s">
        <v>235</v>
      </c>
      <c r="G155" s="229" t="s">
        <v>236</v>
      </c>
      <c r="H155" s="230">
        <v>476.21800000000002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41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128</v>
      </c>
      <c r="AT155" s="238" t="s">
        <v>124</v>
      </c>
      <c r="AU155" s="238" t="s">
        <v>129</v>
      </c>
      <c r="AY155" s="14" t="s">
        <v>121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129</v>
      </c>
      <c r="BK155" s="239">
        <f>ROUND(I155*H155,2)</f>
        <v>0</v>
      </c>
      <c r="BL155" s="14" t="s">
        <v>128</v>
      </c>
      <c r="BM155" s="238" t="s">
        <v>285</v>
      </c>
    </row>
    <row r="156" s="12" customFormat="1" ht="25.92" customHeight="1">
      <c r="A156" s="12"/>
      <c r="B156" s="210"/>
      <c r="C156" s="211"/>
      <c r="D156" s="212" t="s">
        <v>74</v>
      </c>
      <c r="E156" s="213" t="s">
        <v>238</v>
      </c>
      <c r="F156" s="213" t="s">
        <v>239</v>
      </c>
      <c r="G156" s="211"/>
      <c r="H156" s="211"/>
      <c r="I156" s="214"/>
      <c r="J156" s="215">
        <f>BK156</f>
        <v>0</v>
      </c>
      <c r="K156" s="211"/>
      <c r="L156" s="216"/>
      <c r="M156" s="251"/>
      <c r="N156" s="252"/>
      <c r="O156" s="252"/>
      <c r="P156" s="253">
        <v>0</v>
      </c>
      <c r="Q156" s="252"/>
      <c r="R156" s="253">
        <v>0</v>
      </c>
      <c r="S156" s="252"/>
      <c r="T156" s="254"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1" t="s">
        <v>175</v>
      </c>
      <c r="AT156" s="222" t="s">
        <v>74</v>
      </c>
      <c r="AU156" s="222" t="s">
        <v>75</v>
      </c>
      <c r="AY156" s="221" t="s">
        <v>121</v>
      </c>
      <c r="BK156" s="223">
        <v>0</v>
      </c>
    </row>
    <row r="157" s="2" customFormat="1" ht="6.96" customHeight="1">
      <c r="A157" s="35"/>
      <c r="B157" s="69"/>
      <c r="C157" s="70"/>
      <c r="D157" s="70"/>
      <c r="E157" s="70"/>
      <c r="F157" s="70"/>
      <c r="G157" s="70"/>
      <c r="H157" s="70"/>
      <c r="I157" s="70"/>
      <c r="J157" s="70"/>
      <c r="K157" s="70"/>
      <c r="L157" s="41"/>
      <c r="M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</row>
  </sheetData>
  <sheetProtection sheet="1" autoFilter="0" formatColumns="0" formatRows="0" objects="1" scenarios="1" spinCount="100000" saltValue="XPzHOFw0b1DGFbrMWw88lksZRBhXoVIh9yelzM3Guv7j7AxAdmjYPefdItW6HGwjjndSyQPJFcnKGSZGNsPXjQ==" hashValue="fMqJE5o0YSzaVOY8jMCDfL/RZn35pg3FgW98aiYyZUzeYhayb2jHdmC2OVJH/dVOc3Scc4ID+vWrLY2UGIbmhQ==" algorithmName="SHA-512" password="CC35"/>
  <autoFilter ref="C122:K15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91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Rekonštrukcia miestnych ciest ul. Hviezdoslavova, Kukučínova, Moyzesova, Sv. Anny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92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286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4. 4. 2023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26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ROUND(J123,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ROUND((SUM(BE123:BE157)),  2)</f>
        <v>0</v>
      </c>
      <c r="G33" s="159"/>
      <c r="H33" s="159"/>
      <c r="I33" s="160">
        <v>0.20000000000000001</v>
      </c>
      <c r="J33" s="158">
        <f>ROUND(((SUM(BE123:BE157))*I33),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ROUND((SUM(BF123:BF157)),  2)</f>
        <v>0</v>
      </c>
      <c r="G34" s="159"/>
      <c r="H34" s="159"/>
      <c r="I34" s="160">
        <v>0.20000000000000001</v>
      </c>
      <c r="J34" s="158">
        <f>ROUND(((SUM(BF123:BF157))*I34),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ROUND((SUM(BG123:BG157)),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ROUND((SUM(BH123:BH157)),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ROUND((SUM(BI123:BI157)),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Rekonštrukcia miestnych ciest ul. Hviezdoslavova, Kukučínova, Moyzesova, Sv. Anny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SO04 - Ul. Hviezdoslavova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Podolínec</v>
      </c>
      <c r="G89" s="37"/>
      <c r="H89" s="37"/>
      <c r="I89" s="29" t="s">
        <v>21</v>
      </c>
      <c r="J89" s="82" t="str">
        <f>IF(J12="","",J12)</f>
        <v>4. 4. 2023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Mesto Podolínec</v>
      </c>
      <c r="G91" s="37"/>
      <c r="H91" s="37"/>
      <c r="I91" s="29" t="s">
        <v>29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Michal Marhefka AA-367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95</v>
      </c>
      <c r="D94" s="183"/>
      <c r="E94" s="183"/>
      <c r="F94" s="183"/>
      <c r="G94" s="183"/>
      <c r="H94" s="183"/>
      <c r="I94" s="183"/>
      <c r="J94" s="184" t="s">
        <v>96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97</v>
      </c>
      <c r="D96" s="37"/>
      <c r="E96" s="37"/>
      <c r="F96" s="37"/>
      <c r="G96" s="37"/>
      <c r="H96" s="37"/>
      <c r="I96" s="37"/>
      <c r="J96" s="113">
        <f>J123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86"/>
      <c r="C97" s="187"/>
      <c r="D97" s="188" t="s">
        <v>99</v>
      </c>
      <c r="E97" s="189"/>
      <c r="F97" s="189"/>
      <c r="G97" s="189"/>
      <c r="H97" s="189"/>
      <c r="I97" s="189"/>
      <c r="J97" s="190">
        <f>J124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100</v>
      </c>
      <c r="E98" s="195"/>
      <c r="F98" s="195"/>
      <c r="G98" s="195"/>
      <c r="H98" s="195"/>
      <c r="I98" s="195"/>
      <c r="J98" s="196">
        <f>J125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101</v>
      </c>
      <c r="E99" s="195"/>
      <c r="F99" s="195"/>
      <c r="G99" s="195"/>
      <c r="H99" s="195"/>
      <c r="I99" s="195"/>
      <c r="J99" s="196">
        <f>J135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102</v>
      </c>
      <c r="E100" s="195"/>
      <c r="F100" s="195"/>
      <c r="G100" s="195"/>
      <c r="H100" s="195"/>
      <c r="I100" s="195"/>
      <c r="J100" s="196">
        <f>J138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103</v>
      </c>
      <c r="E101" s="195"/>
      <c r="F101" s="195"/>
      <c r="G101" s="195"/>
      <c r="H101" s="195"/>
      <c r="I101" s="195"/>
      <c r="J101" s="196">
        <f>J149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104</v>
      </c>
      <c r="E102" s="195"/>
      <c r="F102" s="195"/>
      <c r="G102" s="195"/>
      <c r="H102" s="195"/>
      <c r="I102" s="195"/>
      <c r="J102" s="196">
        <f>J151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105</v>
      </c>
      <c r="E103" s="195"/>
      <c r="F103" s="195"/>
      <c r="G103" s="195"/>
      <c r="H103" s="195"/>
      <c r="I103" s="195"/>
      <c r="J103" s="196">
        <f>J156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71"/>
      <c r="C109" s="72"/>
      <c r="D109" s="72"/>
      <c r="E109" s="72"/>
      <c r="F109" s="72"/>
      <c r="G109" s="72"/>
      <c r="H109" s="72"/>
      <c r="I109" s="72"/>
      <c r="J109" s="72"/>
      <c r="K109" s="72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107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15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6.25" customHeight="1">
      <c r="A113" s="35"/>
      <c r="B113" s="36"/>
      <c r="C113" s="37"/>
      <c r="D113" s="37"/>
      <c r="E113" s="181" t="str">
        <f>E7</f>
        <v>Rekonštrukcia miestnych ciest ul. Hviezdoslavova, Kukučínova, Moyzesova, Sv. Anny</v>
      </c>
      <c r="F113" s="29"/>
      <c r="G113" s="29"/>
      <c r="H113" s="29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92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9" t="str">
        <f>E9</f>
        <v>SO04 - Ul. Hviezdoslavova</v>
      </c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19</v>
      </c>
      <c r="D117" s="37"/>
      <c r="E117" s="37"/>
      <c r="F117" s="24" t="str">
        <f>F12</f>
        <v>Podolínec</v>
      </c>
      <c r="G117" s="37"/>
      <c r="H117" s="37"/>
      <c r="I117" s="29" t="s">
        <v>21</v>
      </c>
      <c r="J117" s="82" t="str">
        <f>IF(J12="","",J12)</f>
        <v>4. 4. 2023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23</v>
      </c>
      <c r="D119" s="37"/>
      <c r="E119" s="37"/>
      <c r="F119" s="24" t="str">
        <f>E15</f>
        <v>Mesto Podolínec</v>
      </c>
      <c r="G119" s="37"/>
      <c r="H119" s="37"/>
      <c r="I119" s="29" t="s">
        <v>29</v>
      </c>
      <c r="J119" s="33" t="str">
        <f>E21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5.6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32</v>
      </c>
      <c r="J120" s="33" t="str">
        <f>E24</f>
        <v>Michal Marhefka AA-367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98"/>
      <c r="B122" s="199"/>
      <c r="C122" s="200" t="s">
        <v>108</v>
      </c>
      <c r="D122" s="201" t="s">
        <v>60</v>
      </c>
      <c r="E122" s="201" t="s">
        <v>56</v>
      </c>
      <c r="F122" s="201" t="s">
        <v>57</v>
      </c>
      <c r="G122" s="201" t="s">
        <v>109</v>
      </c>
      <c r="H122" s="201" t="s">
        <v>110</v>
      </c>
      <c r="I122" s="201" t="s">
        <v>111</v>
      </c>
      <c r="J122" s="202" t="s">
        <v>96</v>
      </c>
      <c r="K122" s="203" t="s">
        <v>112</v>
      </c>
      <c r="L122" s="204"/>
      <c r="M122" s="103" t="s">
        <v>1</v>
      </c>
      <c r="N122" s="104" t="s">
        <v>39</v>
      </c>
      <c r="O122" s="104" t="s">
        <v>113</v>
      </c>
      <c r="P122" s="104" t="s">
        <v>114</v>
      </c>
      <c r="Q122" s="104" t="s">
        <v>115</v>
      </c>
      <c r="R122" s="104" t="s">
        <v>116</v>
      </c>
      <c r="S122" s="104" t="s">
        <v>117</v>
      </c>
      <c r="T122" s="105" t="s">
        <v>118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5"/>
      <c r="B123" s="36"/>
      <c r="C123" s="110" t="s">
        <v>97</v>
      </c>
      <c r="D123" s="37"/>
      <c r="E123" s="37"/>
      <c r="F123" s="37"/>
      <c r="G123" s="37"/>
      <c r="H123" s="37"/>
      <c r="I123" s="37"/>
      <c r="J123" s="205">
        <f>BK123</f>
        <v>0</v>
      </c>
      <c r="K123" s="37"/>
      <c r="L123" s="41"/>
      <c r="M123" s="106"/>
      <c r="N123" s="206"/>
      <c r="O123" s="107"/>
      <c r="P123" s="207">
        <f>P124</f>
        <v>0</v>
      </c>
      <c r="Q123" s="107"/>
      <c r="R123" s="207">
        <f>R124</f>
        <v>945.09393299999988</v>
      </c>
      <c r="S123" s="107"/>
      <c r="T123" s="208">
        <f>T124</f>
        <v>373.80000000000007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74</v>
      </c>
      <c r="AU123" s="14" t="s">
        <v>98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74</v>
      </c>
      <c r="E124" s="213" t="s">
        <v>119</v>
      </c>
      <c r="F124" s="213" t="s">
        <v>120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P125+P135+P138+P149+P151+P156</f>
        <v>0</v>
      </c>
      <c r="Q124" s="218"/>
      <c r="R124" s="219">
        <f>R125+R135+R138+R149+R151+R156</f>
        <v>945.09393299999988</v>
      </c>
      <c r="S124" s="218"/>
      <c r="T124" s="220">
        <f>T125+T135+T138+T149+T151+T156</f>
        <v>373.80000000000007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83</v>
      </c>
      <c r="AT124" s="222" t="s">
        <v>74</v>
      </c>
      <c r="AU124" s="222" t="s">
        <v>75</v>
      </c>
      <c r="AY124" s="221" t="s">
        <v>121</v>
      </c>
      <c r="BK124" s="223">
        <f>BK125+BK135+BK138+BK149+BK151+BK156</f>
        <v>0</v>
      </c>
    </row>
    <row r="125" s="12" customFormat="1" ht="22.8" customHeight="1">
      <c r="A125" s="12"/>
      <c r="B125" s="210"/>
      <c r="C125" s="211"/>
      <c r="D125" s="212" t="s">
        <v>74</v>
      </c>
      <c r="E125" s="224" t="s">
        <v>83</v>
      </c>
      <c r="F125" s="224" t="s">
        <v>122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SUM(P126:P134)</f>
        <v>0</v>
      </c>
      <c r="Q125" s="218"/>
      <c r="R125" s="219">
        <f>SUM(R126:R134)</f>
        <v>0.114673</v>
      </c>
      <c r="S125" s="218"/>
      <c r="T125" s="220">
        <f>SUM(T126:T134)</f>
        <v>153.80000000000001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83</v>
      </c>
      <c r="AT125" s="222" t="s">
        <v>74</v>
      </c>
      <c r="AU125" s="222" t="s">
        <v>83</v>
      </c>
      <c r="AY125" s="221" t="s">
        <v>121</v>
      </c>
      <c r="BK125" s="223">
        <f>SUM(BK126:BK134)</f>
        <v>0</v>
      </c>
    </row>
    <row r="126" s="2" customFormat="1" ht="37.8" customHeight="1">
      <c r="A126" s="35"/>
      <c r="B126" s="36"/>
      <c r="C126" s="226" t="s">
        <v>123</v>
      </c>
      <c r="D126" s="226" t="s">
        <v>124</v>
      </c>
      <c r="E126" s="227" t="s">
        <v>125</v>
      </c>
      <c r="F126" s="228" t="s">
        <v>126</v>
      </c>
      <c r="G126" s="229" t="s">
        <v>127</v>
      </c>
      <c r="H126" s="230">
        <v>1000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0.00010000000000000001</v>
      </c>
      <c r="R126" s="236">
        <f>Q126*H126</f>
        <v>0.10000000000000001</v>
      </c>
      <c r="S126" s="236">
        <v>0.125</v>
      </c>
      <c r="T126" s="237">
        <f>S126*H126</f>
        <v>125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128</v>
      </c>
      <c r="AT126" s="238" t="s">
        <v>124</v>
      </c>
      <c r="AU126" s="238" t="s">
        <v>129</v>
      </c>
      <c r="AY126" s="14" t="s">
        <v>121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129</v>
      </c>
      <c r="BK126" s="239">
        <f>ROUND(I126*H126,2)</f>
        <v>0</v>
      </c>
      <c r="BL126" s="14" t="s">
        <v>128</v>
      </c>
      <c r="BM126" s="238" t="s">
        <v>287</v>
      </c>
    </row>
    <row r="127" s="2" customFormat="1" ht="24.15" customHeight="1">
      <c r="A127" s="35"/>
      <c r="B127" s="36"/>
      <c r="C127" s="226" t="s">
        <v>83</v>
      </c>
      <c r="D127" s="226" t="s">
        <v>124</v>
      </c>
      <c r="E127" s="227" t="s">
        <v>131</v>
      </c>
      <c r="F127" s="228" t="s">
        <v>132</v>
      </c>
      <c r="G127" s="229" t="s">
        <v>133</v>
      </c>
      <c r="H127" s="230">
        <v>720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41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0.040000000000000001</v>
      </c>
      <c r="T127" s="237">
        <f>S127*H127</f>
        <v>28.800000000000001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128</v>
      </c>
      <c r="AT127" s="238" t="s">
        <v>124</v>
      </c>
      <c r="AU127" s="238" t="s">
        <v>129</v>
      </c>
      <c r="AY127" s="14" t="s">
        <v>121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129</v>
      </c>
      <c r="BK127" s="239">
        <f>ROUND(I127*H127,2)</f>
        <v>0</v>
      </c>
      <c r="BL127" s="14" t="s">
        <v>128</v>
      </c>
      <c r="BM127" s="238" t="s">
        <v>288</v>
      </c>
    </row>
    <row r="128" s="2" customFormat="1" ht="24.15" customHeight="1">
      <c r="A128" s="35"/>
      <c r="B128" s="36"/>
      <c r="C128" s="226" t="s">
        <v>129</v>
      </c>
      <c r="D128" s="226" t="s">
        <v>124</v>
      </c>
      <c r="E128" s="227" t="s">
        <v>135</v>
      </c>
      <c r="F128" s="228" t="s">
        <v>289</v>
      </c>
      <c r="G128" s="229" t="s">
        <v>137</v>
      </c>
      <c r="H128" s="230">
        <v>50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128</v>
      </c>
      <c r="AT128" s="238" t="s">
        <v>124</v>
      </c>
      <c r="AU128" s="238" t="s">
        <v>129</v>
      </c>
      <c r="AY128" s="14" t="s">
        <v>121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129</v>
      </c>
      <c r="BK128" s="239">
        <f>ROUND(I128*H128,2)</f>
        <v>0</v>
      </c>
      <c r="BL128" s="14" t="s">
        <v>128</v>
      </c>
      <c r="BM128" s="238" t="s">
        <v>290</v>
      </c>
    </row>
    <row r="129" s="2" customFormat="1" ht="21.75" customHeight="1">
      <c r="A129" s="35"/>
      <c r="B129" s="36"/>
      <c r="C129" s="226" t="s">
        <v>266</v>
      </c>
      <c r="D129" s="226" t="s">
        <v>124</v>
      </c>
      <c r="E129" s="227" t="s">
        <v>140</v>
      </c>
      <c r="F129" s="228" t="s">
        <v>141</v>
      </c>
      <c r="G129" s="229" t="s">
        <v>127</v>
      </c>
      <c r="H129" s="230">
        <v>500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128</v>
      </c>
      <c r="AT129" s="238" t="s">
        <v>124</v>
      </c>
      <c r="AU129" s="238" t="s">
        <v>129</v>
      </c>
      <c r="AY129" s="14" t="s">
        <v>121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129</v>
      </c>
      <c r="BK129" s="239">
        <f>ROUND(I129*H129,2)</f>
        <v>0</v>
      </c>
      <c r="BL129" s="14" t="s">
        <v>128</v>
      </c>
      <c r="BM129" s="238" t="s">
        <v>291</v>
      </c>
    </row>
    <row r="130" s="2" customFormat="1" ht="16.5" customHeight="1">
      <c r="A130" s="35"/>
      <c r="B130" s="36"/>
      <c r="C130" s="240" t="s">
        <v>162</v>
      </c>
      <c r="D130" s="240" t="s">
        <v>143</v>
      </c>
      <c r="E130" s="241" t="s">
        <v>144</v>
      </c>
      <c r="F130" s="242" t="s">
        <v>145</v>
      </c>
      <c r="G130" s="243" t="s">
        <v>146</v>
      </c>
      <c r="H130" s="244">
        <v>0.77300000000000002</v>
      </c>
      <c r="I130" s="245"/>
      <c r="J130" s="246">
        <f>ROUND(I130*H130,2)</f>
        <v>0</v>
      </c>
      <c r="K130" s="247"/>
      <c r="L130" s="248"/>
      <c r="M130" s="249" t="s">
        <v>1</v>
      </c>
      <c r="N130" s="250" t="s">
        <v>41</v>
      </c>
      <c r="O130" s="94"/>
      <c r="P130" s="236">
        <f>O130*H130</f>
        <v>0</v>
      </c>
      <c r="Q130" s="236">
        <v>0.001</v>
      </c>
      <c r="R130" s="236">
        <f>Q130*H130</f>
        <v>0.00077300000000000003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147</v>
      </c>
      <c r="AT130" s="238" t="s">
        <v>143</v>
      </c>
      <c r="AU130" s="238" t="s">
        <v>129</v>
      </c>
      <c r="AY130" s="14" t="s">
        <v>121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129</v>
      </c>
      <c r="BK130" s="239">
        <f>ROUND(I130*H130,2)</f>
        <v>0</v>
      </c>
      <c r="BL130" s="14" t="s">
        <v>128</v>
      </c>
      <c r="BM130" s="238" t="s">
        <v>292</v>
      </c>
    </row>
    <row r="131" s="2" customFormat="1" ht="44.25" customHeight="1">
      <c r="A131" s="35"/>
      <c r="B131" s="36"/>
      <c r="C131" s="226" t="s">
        <v>149</v>
      </c>
      <c r="D131" s="226" t="s">
        <v>124</v>
      </c>
      <c r="E131" s="227" t="s">
        <v>150</v>
      </c>
      <c r="F131" s="228" t="s">
        <v>293</v>
      </c>
      <c r="G131" s="229" t="s">
        <v>127</v>
      </c>
      <c r="H131" s="230">
        <v>1300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128</v>
      </c>
      <c r="AT131" s="238" t="s">
        <v>124</v>
      </c>
      <c r="AU131" s="238" t="s">
        <v>129</v>
      </c>
      <c r="AY131" s="14" t="s">
        <v>121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129</v>
      </c>
      <c r="BK131" s="239">
        <f>ROUND(I131*H131,2)</f>
        <v>0</v>
      </c>
      <c r="BL131" s="14" t="s">
        <v>128</v>
      </c>
      <c r="BM131" s="238" t="s">
        <v>294</v>
      </c>
    </row>
    <row r="132" s="2" customFormat="1" ht="24.15" customHeight="1">
      <c r="A132" s="35"/>
      <c r="B132" s="36"/>
      <c r="C132" s="226" t="s">
        <v>273</v>
      </c>
      <c r="D132" s="226" t="s">
        <v>124</v>
      </c>
      <c r="E132" s="227" t="s">
        <v>154</v>
      </c>
      <c r="F132" s="228" t="s">
        <v>155</v>
      </c>
      <c r="G132" s="229" t="s">
        <v>156</v>
      </c>
      <c r="H132" s="230">
        <v>10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128</v>
      </c>
      <c r="AT132" s="238" t="s">
        <v>124</v>
      </c>
      <c r="AU132" s="238" t="s">
        <v>129</v>
      </c>
      <c r="AY132" s="14" t="s">
        <v>121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129</v>
      </c>
      <c r="BK132" s="239">
        <f>ROUND(I132*H132,2)</f>
        <v>0</v>
      </c>
      <c r="BL132" s="14" t="s">
        <v>128</v>
      </c>
      <c r="BM132" s="238" t="s">
        <v>295</v>
      </c>
    </row>
    <row r="133" s="2" customFormat="1" ht="24.15" customHeight="1">
      <c r="A133" s="35"/>
      <c r="B133" s="36"/>
      <c r="C133" s="240" t="s">
        <v>277</v>
      </c>
      <c r="D133" s="240" t="s">
        <v>143</v>
      </c>
      <c r="E133" s="241" t="s">
        <v>248</v>
      </c>
      <c r="F133" s="242" t="s">
        <v>249</v>
      </c>
      <c r="G133" s="243" t="s">
        <v>156</v>
      </c>
      <c r="H133" s="244">
        <v>10</v>
      </c>
      <c r="I133" s="245"/>
      <c r="J133" s="246">
        <f>ROUND(I133*H133,2)</f>
        <v>0</v>
      </c>
      <c r="K133" s="247"/>
      <c r="L133" s="248"/>
      <c r="M133" s="249" t="s">
        <v>1</v>
      </c>
      <c r="N133" s="250" t="s">
        <v>41</v>
      </c>
      <c r="O133" s="94"/>
      <c r="P133" s="236">
        <f>O133*H133</f>
        <v>0</v>
      </c>
      <c r="Q133" s="236">
        <v>0.001</v>
      </c>
      <c r="R133" s="236">
        <f>Q133*H133</f>
        <v>0.01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147</v>
      </c>
      <c r="AT133" s="238" t="s">
        <v>143</v>
      </c>
      <c r="AU133" s="238" t="s">
        <v>129</v>
      </c>
      <c r="AY133" s="14" t="s">
        <v>121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129</v>
      </c>
      <c r="BK133" s="239">
        <f>ROUND(I133*H133,2)</f>
        <v>0</v>
      </c>
      <c r="BL133" s="14" t="s">
        <v>128</v>
      </c>
      <c r="BM133" s="238" t="s">
        <v>296</v>
      </c>
    </row>
    <row r="134" s="2" customFormat="1" ht="37.8" customHeight="1">
      <c r="A134" s="35"/>
      <c r="B134" s="36"/>
      <c r="C134" s="226" t="s">
        <v>297</v>
      </c>
      <c r="D134" s="226" t="s">
        <v>124</v>
      </c>
      <c r="E134" s="227" t="s">
        <v>159</v>
      </c>
      <c r="F134" s="228" t="s">
        <v>160</v>
      </c>
      <c r="G134" s="229" t="s">
        <v>156</v>
      </c>
      <c r="H134" s="230">
        <v>10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94"/>
      <c r="P134" s="236">
        <f>O134*H134</f>
        <v>0</v>
      </c>
      <c r="Q134" s="236">
        <v>0.00038999999999999999</v>
      </c>
      <c r="R134" s="236">
        <f>Q134*H134</f>
        <v>0.0038999999999999998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128</v>
      </c>
      <c r="AT134" s="238" t="s">
        <v>124</v>
      </c>
      <c r="AU134" s="238" t="s">
        <v>129</v>
      </c>
      <c r="AY134" s="14" t="s">
        <v>121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129</v>
      </c>
      <c r="BK134" s="239">
        <f>ROUND(I134*H134,2)</f>
        <v>0</v>
      </c>
      <c r="BL134" s="14" t="s">
        <v>128</v>
      </c>
      <c r="BM134" s="238" t="s">
        <v>298</v>
      </c>
    </row>
    <row r="135" s="12" customFormat="1" ht="22.8" customHeight="1">
      <c r="A135" s="12"/>
      <c r="B135" s="210"/>
      <c r="C135" s="211"/>
      <c r="D135" s="212" t="s">
        <v>74</v>
      </c>
      <c r="E135" s="224" t="s">
        <v>129</v>
      </c>
      <c r="F135" s="224" t="s">
        <v>166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SUM(P136:P137)</f>
        <v>0</v>
      </c>
      <c r="Q135" s="218"/>
      <c r="R135" s="219">
        <f>SUM(R136:R137)</f>
        <v>0.2016</v>
      </c>
      <c r="S135" s="218"/>
      <c r="T135" s="22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83</v>
      </c>
      <c r="AT135" s="222" t="s">
        <v>74</v>
      </c>
      <c r="AU135" s="222" t="s">
        <v>83</v>
      </c>
      <c r="AY135" s="221" t="s">
        <v>121</v>
      </c>
      <c r="BK135" s="223">
        <f>SUM(BK136:BK137)</f>
        <v>0</v>
      </c>
    </row>
    <row r="136" s="2" customFormat="1" ht="33" customHeight="1">
      <c r="A136" s="35"/>
      <c r="B136" s="36"/>
      <c r="C136" s="226" t="s">
        <v>153</v>
      </c>
      <c r="D136" s="226" t="s">
        <v>124</v>
      </c>
      <c r="E136" s="227" t="s">
        <v>168</v>
      </c>
      <c r="F136" s="228" t="s">
        <v>169</v>
      </c>
      <c r="G136" s="229" t="s">
        <v>127</v>
      </c>
      <c r="H136" s="230">
        <v>600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3.0000000000000001E-05</v>
      </c>
      <c r="R136" s="236">
        <f>Q136*H136</f>
        <v>0.018000000000000002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128</v>
      </c>
      <c r="AT136" s="238" t="s">
        <v>124</v>
      </c>
      <c r="AU136" s="238" t="s">
        <v>129</v>
      </c>
      <c r="AY136" s="14" t="s">
        <v>121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129</v>
      </c>
      <c r="BK136" s="239">
        <f>ROUND(I136*H136,2)</f>
        <v>0</v>
      </c>
      <c r="BL136" s="14" t="s">
        <v>128</v>
      </c>
      <c r="BM136" s="238" t="s">
        <v>299</v>
      </c>
    </row>
    <row r="137" s="2" customFormat="1" ht="16.5" customHeight="1">
      <c r="A137" s="35"/>
      <c r="B137" s="36"/>
      <c r="C137" s="240" t="s">
        <v>251</v>
      </c>
      <c r="D137" s="240" t="s">
        <v>143</v>
      </c>
      <c r="E137" s="241" t="s">
        <v>172</v>
      </c>
      <c r="F137" s="242" t="s">
        <v>173</v>
      </c>
      <c r="G137" s="243" t="s">
        <v>127</v>
      </c>
      <c r="H137" s="244">
        <v>612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41</v>
      </c>
      <c r="O137" s="94"/>
      <c r="P137" s="236">
        <f>O137*H137</f>
        <v>0</v>
      </c>
      <c r="Q137" s="236">
        <v>0.00029999999999999997</v>
      </c>
      <c r="R137" s="236">
        <f>Q137*H137</f>
        <v>0.18359999999999999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147</v>
      </c>
      <c r="AT137" s="238" t="s">
        <v>143</v>
      </c>
      <c r="AU137" s="238" t="s">
        <v>129</v>
      </c>
      <c r="AY137" s="14" t="s">
        <v>121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129</v>
      </c>
      <c r="BK137" s="239">
        <f>ROUND(I137*H137,2)</f>
        <v>0</v>
      </c>
      <c r="BL137" s="14" t="s">
        <v>128</v>
      </c>
      <c r="BM137" s="238" t="s">
        <v>300</v>
      </c>
    </row>
    <row r="138" s="12" customFormat="1" ht="22.8" customHeight="1">
      <c r="A138" s="12"/>
      <c r="B138" s="210"/>
      <c r="C138" s="211"/>
      <c r="D138" s="212" t="s">
        <v>74</v>
      </c>
      <c r="E138" s="224" t="s">
        <v>175</v>
      </c>
      <c r="F138" s="224" t="s">
        <v>176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SUM(P139:P148)</f>
        <v>0</v>
      </c>
      <c r="Q138" s="218"/>
      <c r="R138" s="219">
        <f>SUM(R139:R148)</f>
        <v>759.04799999999989</v>
      </c>
      <c r="S138" s="218"/>
      <c r="T138" s="220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83</v>
      </c>
      <c r="AT138" s="222" t="s">
        <v>74</v>
      </c>
      <c r="AU138" s="222" t="s">
        <v>83</v>
      </c>
      <c r="AY138" s="221" t="s">
        <v>121</v>
      </c>
      <c r="BK138" s="223">
        <f>SUM(BK139:BK148)</f>
        <v>0</v>
      </c>
    </row>
    <row r="139" s="2" customFormat="1" ht="24.15" customHeight="1">
      <c r="A139" s="35"/>
      <c r="B139" s="36"/>
      <c r="C139" s="226" t="s">
        <v>128</v>
      </c>
      <c r="D139" s="226" t="s">
        <v>124</v>
      </c>
      <c r="E139" s="227" t="s">
        <v>178</v>
      </c>
      <c r="F139" s="228" t="s">
        <v>301</v>
      </c>
      <c r="G139" s="229" t="s">
        <v>127</v>
      </c>
      <c r="H139" s="230">
        <v>600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41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128</v>
      </c>
      <c r="AT139" s="238" t="s">
        <v>124</v>
      </c>
      <c r="AU139" s="238" t="s">
        <v>129</v>
      </c>
      <c r="AY139" s="14" t="s">
        <v>121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129</v>
      </c>
      <c r="BK139" s="239">
        <f>ROUND(I139*H139,2)</f>
        <v>0</v>
      </c>
      <c r="BL139" s="14" t="s">
        <v>128</v>
      </c>
      <c r="BM139" s="238" t="s">
        <v>302</v>
      </c>
    </row>
    <row r="140" s="2" customFormat="1" ht="37.8" customHeight="1">
      <c r="A140" s="35"/>
      <c r="B140" s="36"/>
      <c r="C140" s="226" t="s">
        <v>175</v>
      </c>
      <c r="D140" s="226" t="s">
        <v>124</v>
      </c>
      <c r="E140" s="227" t="s">
        <v>182</v>
      </c>
      <c r="F140" s="228" t="s">
        <v>303</v>
      </c>
      <c r="G140" s="229" t="s">
        <v>127</v>
      </c>
      <c r="H140" s="230">
        <v>600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0.40479999999999999</v>
      </c>
      <c r="R140" s="236">
        <f>Q140*H140</f>
        <v>242.88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128</v>
      </c>
      <c r="AT140" s="238" t="s">
        <v>124</v>
      </c>
      <c r="AU140" s="238" t="s">
        <v>129</v>
      </c>
      <c r="AY140" s="14" t="s">
        <v>121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129</v>
      </c>
      <c r="BK140" s="239">
        <f>ROUND(I140*H140,2)</f>
        <v>0</v>
      </c>
      <c r="BL140" s="14" t="s">
        <v>128</v>
      </c>
      <c r="BM140" s="238" t="s">
        <v>304</v>
      </c>
    </row>
    <row r="141" s="2" customFormat="1" ht="33" customHeight="1">
      <c r="A141" s="35"/>
      <c r="B141" s="36"/>
      <c r="C141" s="226" t="s">
        <v>139</v>
      </c>
      <c r="D141" s="226" t="s">
        <v>124</v>
      </c>
      <c r="E141" s="227" t="s">
        <v>186</v>
      </c>
      <c r="F141" s="228" t="s">
        <v>187</v>
      </c>
      <c r="G141" s="229" t="s">
        <v>127</v>
      </c>
      <c r="H141" s="230">
        <v>1300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41</v>
      </c>
      <c r="O141" s="94"/>
      <c r="P141" s="236">
        <f>O141*H141</f>
        <v>0</v>
      </c>
      <c r="Q141" s="236">
        <v>0.13188</v>
      </c>
      <c r="R141" s="236">
        <f>Q141*H141</f>
        <v>171.44399999999999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128</v>
      </c>
      <c r="AT141" s="238" t="s">
        <v>124</v>
      </c>
      <c r="AU141" s="238" t="s">
        <v>129</v>
      </c>
      <c r="AY141" s="14" t="s">
        <v>121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129</v>
      </c>
      <c r="BK141" s="239">
        <f>ROUND(I141*H141,2)</f>
        <v>0</v>
      </c>
      <c r="BL141" s="14" t="s">
        <v>128</v>
      </c>
      <c r="BM141" s="238" t="s">
        <v>305</v>
      </c>
    </row>
    <row r="142" s="2" customFormat="1" ht="33" customHeight="1">
      <c r="A142" s="35"/>
      <c r="B142" s="36"/>
      <c r="C142" s="226" t="s">
        <v>171</v>
      </c>
      <c r="D142" s="226" t="s">
        <v>124</v>
      </c>
      <c r="E142" s="227" t="s">
        <v>190</v>
      </c>
      <c r="F142" s="228" t="s">
        <v>191</v>
      </c>
      <c r="G142" s="229" t="s">
        <v>127</v>
      </c>
      <c r="H142" s="230">
        <v>1300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94"/>
      <c r="P142" s="236">
        <f>O142*H142</f>
        <v>0</v>
      </c>
      <c r="Q142" s="236">
        <v>0.00040999999999999999</v>
      </c>
      <c r="R142" s="236">
        <f>Q142*H142</f>
        <v>0.53300000000000003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128</v>
      </c>
      <c r="AT142" s="238" t="s">
        <v>124</v>
      </c>
      <c r="AU142" s="238" t="s">
        <v>129</v>
      </c>
      <c r="AY142" s="14" t="s">
        <v>121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129</v>
      </c>
      <c r="BK142" s="239">
        <f>ROUND(I142*H142,2)</f>
        <v>0</v>
      </c>
      <c r="BL142" s="14" t="s">
        <v>128</v>
      </c>
      <c r="BM142" s="238" t="s">
        <v>306</v>
      </c>
    </row>
    <row r="143" s="2" customFormat="1" ht="33" customHeight="1">
      <c r="A143" s="35"/>
      <c r="B143" s="36"/>
      <c r="C143" s="226" t="s">
        <v>7</v>
      </c>
      <c r="D143" s="226" t="s">
        <v>124</v>
      </c>
      <c r="E143" s="227" t="s">
        <v>194</v>
      </c>
      <c r="F143" s="228" t="s">
        <v>195</v>
      </c>
      <c r="G143" s="229" t="s">
        <v>127</v>
      </c>
      <c r="H143" s="230">
        <v>1300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41</v>
      </c>
      <c r="O143" s="94"/>
      <c r="P143" s="236">
        <f>O143*H143</f>
        <v>0</v>
      </c>
      <c r="Q143" s="236">
        <v>0.15559000000000001</v>
      </c>
      <c r="R143" s="236">
        <f>Q143*H143</f>
        <v>202.267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128</v>
      </c>
      <c r="AT143" s="238" t="s">
        <v>124</v>
      </c>
      <c r="AU143" s="238" t="s">
        <v>129</v>
      </c>
      <c r="AY143" s="14" t="s">
        <v>121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129</v>
      </c>
      <c r="BK143" s="239">
        <f>ROUND(I143*H143,2)</f>
        <v>0</v>
      </c>
      <c r="BL143" s="14" t="s">
        <v>128</v>
      </c>
      <c r="BM143" s="238" t="s">
        <v>307</v>
      </c>
    </row>
    <row r="144" s="2" customFormat="1" ht="44.25" customHeight="1">
      <c r="A144" s="35"/>
      <c r="B144" s="36"/>
      <c r="C144" s="226" t="s">
        <v>214</v>
      </c>
      <c r="D144" s="226" t="s">
        <v>124</v>
      </c>
      <c r="E144" s="227" t="s">
        <v>198</v>
      </c>
      <c r="F144" s="228" t="s">
        <v>199</v>
      </c>
      <c r="G144" s="229" t="s">
        <v>127</v>
      </c>
      <c r="H144" s="230">
        <v>470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41</v>
      </c>
      <c r="O144" s="94"/>
      <c r="P144" s="236">
        <f>O144*H144</f>
        <v>0</v>
      </c>
      <c r="Q144" s="236">
        <v>0.092499999999999999</v>
      </c>
      <c r="R144" s="236">
        <f>Q144*H144</f>
        <v>43.475000000000001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128</v>
      </c>
      <c r="AT144" s="238" t="s">
        <v>124</v>
      </c>
      <c r="AU144" s="238" t="s">
        <v>129</v>
      </c>
      <c r="AY144" s="14" t="s">
        <v>121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129</v>
      </c>
      <c r="BK144" s="239">
        <f>ROUND(I144*H144,2)</f>
        <v>0</v>
      </c>
      <c r="BL144" s="14" t="s">
        <v>128</v>
      </c>
      <c r="BM144" s="238" t="s">
        <v>308</v>
      </c>
    </row>
    <row r="145" s="2" customFormat="1" ht="16.5" customHeight="1">
      <c r="A145" s="35"/>
      <c r="B145" s="36"/>
      <c r="C145" s="240" t="s">
        <v>233</v>
      </c>
      <c r="D145" s="240" t="s">
        <v>143</v>
      </c>
      <c r="E145" s="241" t="s">
        <v>202</v>
      </c>
      <c r="F145" s="242" t="s">
        <v>203</v>
      </c>
      <c r="G145" s="243" t="s">
        <v>127</v>
      </c>
      <c r="H145" s="244">
        <v>420.80000000000001</v>
      </c>
      <c r="I145" s="245"/>
      <c r="J145" s="246">
        <f>ROUND(I145*H145,2)</f>
        <v>0</v>
      </c>
      <c r="K145" s="247"/>
      <c r="L145" s="248"/>
      <c r="M145" s="249" t="s">
        <v>1</v>
      </c>
      <c r="N145" s="250" t="s">
        <v>41</v>
      </c>
      <c r="O145" s="94"/>
      <c r="P145" s="236">
        <f>O145*H145</f>
        <v>0</v>
      </c>
      <c r="Q145" s="236">
        <v>0.13</v>
      </c>
      <c r="R145" s="236">
        <f>Q145*H145</f>
        <v>54.704000000000001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147</v>
      </c>
      <c r="AT145" s="238" t="s">
        <v>143</v>
      </c>
      <c r="AU145" s="238" t="s">
        <v>129</v>
      </c>
      <c r="AY145" s="14" t="s">
        <v>121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129</v>
      </c>
      <c r="BK145" s="239">
        <f>ROUND(I145*H145,2)</f>
        <v>0</v>
      </c>
      <c r="BL145" s="14" t="s">
        <v>128</v>
      </c>
      <c r="BM145" s="238" t="s">
        <v>309</v>
      </c>
    </row>
    <row r="146" s="2" customFormat="1" ht="16.5" customHeight="1">
      <c r="A146" s="35"/>
      <c r="B146" s="36"/>
      <c r="C146" s="240" t="s">
        <v>185</v>
      </c>
      <c r="D146" s="240" t="s">
        <v>143</v>
      </c>
      <c r="E146" s="241" t="s">
        <v>310</v>
      </c>
      <c r="F146" s="242" t="s">
        <v>311</v>
      </c>
      <c r="G146" s="243" t="s">
        <v>127</v>
      </c>
      <c r="H146" s="244">
        <v>130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41</v>
      </c>
      <c r="O146" s="94"/>
      <c r="P146" s="236">
        <f>O146*H146</f>
        <v>0</v>
      </c>
      <c r="Q146" s="236">
        <v>0.184</v>
      </c>
      <c r="R146" s="236">
        <f>Q146*H146</f>
        <v>23.919999999999998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147</v>
      </c>
      <c r="AT146" s="238" t="s">
        <v>143</v>
      </c>
      <c r="AU146" s="238" t="s">
        <v>129</v>
      </c>
      <c r="AY146" s="14" t="s">
        <v>121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129</v>
      </c>
      <c r="BK146" s="239">
        <f>ROUND(I146*H146,2)</f>
        <v>0</v>
      </c>
      <c r="BL146" s="14" t="s">
        <v>128</v>
      </c>
      <c r="BM146" s="238" t="s">
        <v>312</v>
      </c>
    </row>
    <row r="147" s="2" customFormat="1" ht="21.75" customHeight="1">
      <c r="A147" s="35"/>
      <c r="B147" s="36"/>
      <c r="C147" s="240" t="s">
        <v>227</v>
      </c>
      <c r="D147" s="240" t="s">
        <v>143</v>
      </c>
      <c r="E147" s="241" t="s">
        <v>206</v>
      </c>
      <c r="F147" s="242" t="s">
        <v>207</v>
      </c>
      <c r="G147" s="243" t="s">
        <v>127</v>
      </c>
      <c r="H147" s="244">
        <v>60</v>
      </c>
      <c r="I147" s="245"/>
      <c r="J147" s="246">
        <f>ROUND(I147*H147,2)</f>
        <v>0</v>
      </c>
      <c r="K147" s="247"/>
      <c r="L147" s="248"/>
      <c r="M147" s="249" t="s">
        <v>1</v>
      </c>
      <c r="N147" s="250" t="s">
        <v>41</v>
      </c>
      <c r="O147" s="94"/>
      <c r="P147" s="236">
        <f>O147*H147</f>
        <v>0</v>
      </c>
      <c r="Q147" s="236">
        <v>0.13</v>
      </c>
      <c r="R147" s="236">
        <f>Q147*H147</f>
        <v>7.8000000000000007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147</v>
      </c>
      <c r="AT147" s="238" t="s">
        <v>143</v>
      </c>
      <c r="AU147" s="238" t="s">
        <v>129</v>
      </c>
      <c r="AY147" s="14" t="s">
        <v>121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129</v>
      </c>
      <c r="BK147" s="239">
        <f>ROUND(I147*H147,2)</f>
        <v>0</v>
      </c>
      <c r="BL147" s="14" t="s">
        <v>128</v>
      </c>
      <c r="BM147" s="238" t="s">
        <v>313</v>
      </c>
    </row>
    <row r="148" s="2" customFormat="1" ht="44.25" customHeight="1">
      <c r="A148" s="35"/>
      <c r="B148" s="36"/>
      <c r="C148" s="226" t="s">
        <v>210</v>
      </c>
      <c r="D148" s="226" t="s">
        <v>124</v>
      </c>
      <c r="E148" s="227" t="s">
        <v>314</v>
      </c>
      <c r="F148" s="228" t="s">
        <v>315</v>
      </c>
      <c r="G148" s="229" t="s">
        <v>127</v>
      </c>
      <c r="H148" s="230">
        <v>130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41</v>
      </c>
      <c r="O148" s="94"/>
      <c r="P148" s="236">
        <f>O148*H148</f>
        <v>0</v>
      </c>
      <c r="Q148" s="236">
        <v>0.092499999999999999</v>
      </c>
      <c r="R148" s="236">
        <f>Q148*H148</f>
        <v>12.025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128</v>
      </c>
      <c r="AT148" s="238" t="s">
        <v>124</v>
      </c>
      <c r="AU148" s="238" t="s">
        <v>129</v>
      </c>
      <c r="AY148" s="14" t="s">
        <v>121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129</v>
      </c>
      <c r="BK148" s="239">
        <f>ROUND(I148*H148,2)</f>
        <v>0</v>
      </c>
      <c r="BL148" s="14" t="s">
        <v>128</v>
      </c>
      <c r="BM148" s="238" t="s">
        <v>316</v>
      </c>
    </row>
    <row r="149" s="12" customFormat="1" ht="22.8" customHeight="1">
      <c r="A149" s="12"/>
      <c r="B149" s="210"/>
      <c r="C149" s="211"/>
      <c r="D149" s="212" t="s">
        <v>74</v>
      </c>
      <c r="E149" s="224" t="s">
        <v>147</v>
      </c>
      <c r="F149" s="224" t="s">
        <v>209</v>
      </c>
      <c r="G149" s="211"/>
      <c r="H149" s="211"/>
      <c r="I149" s="214"/>
      <c r="J149" s="225">
        <f>BK149</f>
        <v>0</v>
      </c>
      <c r="K149" s="211"/>
      <c r="L149" s="216"/>
      <c r="M149" s="217"/>
      <c r="N149" s="218"/>
      <c r="O149" s="218"/>
      <c r="P149" s="219">
        <f>P150</f>
        <v>0</v>
      </c>
      <c r="Q149" s="218"/>
      <c r="R149" s="219">
        <f>R150</f>
        <v>1.6421600000000001</v>
      </c>
      <c r="S149" s="218"/>
      <c r="T149" s="22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83</v>
      </c>
      <c r="AT149" s="222" t="s">
        <v>74</v>
      </c>
      <c r="AU149" s="222" t="s">
        <v>83</v>
      </c>
      <c r="AY149" s="221" t="s">
        <v>121</v>
      </c>
      <c r="BK149" s="223">
        <f>BK150</f>
        <v>0</v>
      </c>
    </row>
    <row r="150" s="2" customFormat="1" ht="24.15" customHeight="1">
      <c r="A150" s="35"/>
      <c r="B150" s="36"/>
      <c r="C150" s="226" t="s">
        <v>223</v>
      </c>
      <c r="D150" s="226" t="s">
        <v>124</v>
      </c>
      <c r="E150" s="227" t="s">
        <v>211</v>
      </c>
      <c r="F150" s="228" t="s">
        <v>212</v>
      </c>
      <c r="G150" s="229" t="s">
        <v>156</v>
      </c>
      <c r="H150" s="230">
        <v>4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41</v>
      </c>
      <c r="O150" s="94"/>
      <c r="P150" s="236">
        <f>O150*H150</f>
        <v>0</v>
      </c>
      <c r="Q150" s="236">
        <v>0.41054000000000002</v>
      </c>
      <c r="R150" s="236">
        <f>Q150*H150</f>
        <v>1.6421600000000001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128</v>
      </c>
      <c r="AT150" s="238" t="s">
        <v>124</v>
      </c>
      <c r="AU150" s="238" t="s">
        <v>129</v>
      </c>
      <c r="AY150" s="14" t="s">
        <v>121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129</v>
      </c>
      <c r="BK150" s="239">
        <f>ROUND(I150*H150,2)</f>
        <v>0</v>
      </c>
      <c r="BL150" s="14" t="s">
        <v>128</v>
      </c>
      <c r="BM150" s="238" t="s">
        <v>317</v>
      </c>
    </row>
    <row r="151" s="12" customFormat="1" ht="22.8" customHeight="1">
      <c r="A151" s="12"/>
      <c r="B151" s="210"/>
      <c r="C151" s="211"/>
      <c r="D151" s="212" t="s">
        <v>74</v>
      </c>
      <c r="E151" s="224" t="s">
        <v>214</v>
      </c>
      <c r="F151" s="224" t="s">
        <v>215</v>
      </c>
      <c r="G151" s="211"/>
      <c r="H151" s="211"/>
      <c r="I151" s="214"/>
      <c r="J151" s="225">
        <f>BK151</f>
        <v>0</v>
      </c>
      <c r="K151" s="211"/>
      <c r="L151" s="216"/>
      <c r="M151" s="217"/>
      <c r="N151" s="218"/>
      <c r="O151" s="218"/>
      <c r="P151" s="219">
        <f>SUM(P152:P155)</f>
        <v>0</v>
      </c>
      <c r="Q151" s="218"/>
      <c r="R151" s="219">
        <f>SUM(R152:R155)</f>
        <v>184.08749999999998</v>
      </c>
      <c r="S151" s="218"/>
      <c r="T151" s="220">
        <f>SUM(T152:T155)</f>
        <v>220.00000000000003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83</v>
      </c>
      <c r="AT151" s="222" t="s">
        <v>74</v>
      </c>
      <c r="AU151" s="222" t="s">
        <v>83</v>
      </c>
      <c r="AY151" s="221" t="s">
        <v>121</v>
      </c>
      <c r="BK151" s="223">
        <f>SUM(BK152:BK155)</f>
        <v>0</v>
      </c>
    </row>
    <row r="152" s="2" customFormat="1" ht="33" customHeight="1">
      <c r="A152" s="35"/>
      <c r="B152" s="36"/>
      <c r="C152" s="226" t="s">
        <v>177</v>
      </c>
      <c r="D152" s="226" t="s">
        <v>124</v>
      </c>
      <c r="E152" s="227" t="s">
        <v>217</v>
      </c>
      <c r="F152" s="228" t="s">
        <v>218</v>
      </c>
      <c r="G152" s="229" t="s">
        <v>133</v>
      </c>
      <c r="H152" s="230">
        <v>750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41</v>
      </c>
      <c r="O152" s="94"/>
      <c r="P152" s="236">
        <f>O152*H152</f>
        <v>0</v>
      </c>
      <c r="Q152" s="236">
        <v>0.19697000000000001</v>
      </c>
      <c r="R152" s="236">
        <f>Q152*H152</f>
        <v>147.72749999999999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128</v>
      </c>
      <c r="AT152" s="238" t="s">
        <v>124</v>
      </c>
      <c r="AU152" s="238" t="s">
        <v>129</v>
      </c>
      <c r="AY152" s="14" t="s">
        <v>121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129</v>
      </c>
      <c r="BK152" s="239">
        <f>ROUND(I152*H152,2)</f>
        <v>0</v>
      </c>
      <c r="BL152" s="14" t="s">
        <v>128</v>
      </c>
      <c r="BM152" s="238" t="s">
        <v>318</v>
      </c>
    </row>
    <row r="153" s="2" customFormat="1" ht="21.75" customHeight="1">
      <c r="A153" s="35"/>
      <c r="B153" s="36"/>
      <c r="C153" s="240" t="s">
        <v>181</v>
      </c>
      <c r="D153" s="240" t="s">
        <v>143</v>
      </c>
      <c r="E153" s="241" t="s">
        <v>220</v>
      </c>
      <c r="F153" s="242" t="s">
        <v>221</v>
      </c>
      <c r="G153" s="243" t="s">
        <v>156</v>
      </c>
      <c r="H153" s="244">
        <v>757.5</v>
      </c>
      <c r="I153" s="245"/>
      <c r="J153" s="246">
        <f>ROUND(I153*H153,2)</f>
        <v>0</v>
      </c>
      <c r="K153" s="247"/>
      <c r="L153" s="248"/>
      <c r="M153" s="249" t="s">
        <v>1</v>
      </c>
      <c r="N153" s="250" t="s">
        <v>41</v>
      </c>
      <c r="O153" s="94"/>
      <c r="P153" s="236">
        <f>O153*H153</f>
        <v>0</v>
      </c>
      <c r="Q153" s="236">
        <v>0.048000000000000001</v>
      </c>
      <c r="R153" s="236">
        <f>Q153*H153</f>
        <v>36.359999999999999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147</v>
      </c>
      <c r="AT153" s="238" t="s">
        <v>143</v>
      </c>
      <c r="AU153" s="238" t="s">
        <v>129</v>
      </c>
      <c r="AY153" s="14" t="s">
        <v>121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129</v>
      </c>
      <c r="BK153" s="239">
        <f>ROUND(I153*H153,2)</f>
        <v>0</v>
      </c>
      <c r="BL153" s="14" t="s">
        <v>128</v>
      </c>
      <c r="BM153" s="238" t="s">
        <v>319</v>
      </c>
    </row>
    <row r="154" s="2" customFormat="1" ht="24.15" customHeight="1">
      <c r="A154" s="35"/>
      <c r="B154" s="36"/>
      <c r="C154" s="226" t="s">
        <v>193</v>
      </c>
      <c r="D154" s="226" t="s">
        <v>124</v>
      </c>
      <c r="E154" s="227" t="s">
        <v>224</v>
      </c>
      <c r="F154" s="228" t="s">
        <v>225</v>
      </c>
      <c r="G154" s="229" t="s">
        <v>133</v>
      </c>
      <c r="H154" s="230">
        <v>30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41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128</v>
      </c>
      <c r="AT154" s="238" t="s">
        <v>124</v>
      </c>
      <c r="AU154" s="238" t="s">
        <v>129</v>
      </c>
      <c r="AY154" s="14" t="s">
        <v>121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129</v>
      </c>
      <c r="BK154" s="239">
        <f>ROUND(I154*H154,2)</f>
        <v>0</v>
      </c>
      <c r="BL154" s="14" t="s">
        <v>128</v>
      </c>
      <c r="BM154" s="238" t="s">
        <v>320</v>
      </c>
    </row>
    <row r="155" s="2" customFormat="1" ht="37.8" customHeight="1">
      <c r="A155" s="35"/>
      <c r="B155" s="36"/>
      <c r="C155" s="226" t="s">
        <v>201</v>
      </c>
      <c r="D155" s="226" t="s">
        <v>124</v>
      </c>
      <c r="E155" s="227" t="s">
        <v>228</v>
      </c>
      <c r="F155" s="228" t="s">
        <v>229</v>
      </c>
      <c r="G155" s="229" t="s">
        <v>137</v>
      </c>
      <c r="H155" s="230">
        <v>100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41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2.2000000000000002</v>
      </c>
      <c r="T155" s="237">
        <f>S155*H155</f>
        <v>220.00000000000003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128</v>
      </c>
      <c r="AT155" s="238" t="s">
        <v>124</v>
      </c>
      <c r="AU155" s="238" t="s">
        <v>129</v>
      </c>
      <c r="AY155" s="14" t="s">
        <v>121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129</v>
      </c>
      <c r="BK155" s="239">
        <f>ROUND(I155*H155,2)</f>
        <v>0</v>
      </c>
      <c r="BL155" s="14" t="s">
        <v>128</v>
      </c>
      <c r="BM155" s="238" t="s">
        <v>321</v>
      </c>
    </row>
    <row r="156" s="12" customFormat="1" ht="22.8" customHeight="1">
      <c r="A156" s="12"/>
      <c r="B156" s="210"/>
      <c r="C156" s="211"/>
      <c r="D156" s="212" t="s">
        <v>74</v>
      </c>
      <c r="E156" s="224" t="s">
        <v>231</v>
      </c>
      <c r="F156" s="224" t="s">
        <v>232</v>
      </c>
      <c r="G156" s="211"/>
      <c r="H156" s="211"/>
      <c r="I156" s="214"/>
      <c r="J156" s="225">
        <f>BK156</f>
        <v>0</v>
      </c>
      <c r="K156" s="211"/>
      <c r="L156" s="216"/>
      <c r="M156" s="217"/>
      <c r="N156" s="218"/>
      <c r="O156" s="218"/>
      <c r="P156" s="219">
        <f>P157</f>
        <v>0</v>
      </c>
      <c r="Q156" s="218"/>
      <c r="R156" s="219">
        <f>R157</f>
        <v>0</v>
      </c>
      <c r="S156" s="218"/>
      <c r="T156" s="220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1" t="s">
        <v>83</v>
      </c>
      <c r="AT156" s="222" t="s">
        <v>74</v>
      </c>
      <c r="AU156" s="222" t="s">
        <v>83</v>
      </c>
      <c r="AY156" s="221" t="s">
        <v>121</v>
      </c>
      <c r="BK156" s="223">
        <f>BK157</f>
        <v>0</v>
      </c>
    </row>
    <row r="157" s="2" customFormat="1" ht="33" customHeight="1">
      <c r="A157" s="35"/>
      <c r="B157" s="36"/>
      <c r="C157" s="226" t="s">
        <v>205</v>
      </c>
      <c r="D157" s="226" t="s">
        <v>124</v>
      </c>
      <c r="E157" s="227" t="s">
        <v>234</v>
      </c>
      <c r="F157" s="228" t="s">
        <v>235</v>
      </c>
      <c r="G157" s="229" t="s">
        <v>236</v>
      </c>
      <c r="H157" s="230">
        <v>945.09400000000005</v>
      </c>
      <c r="I157" s="231"/>
      <c r="J157" s="232">
        <f>ROUND(I157*H157,2)</f>
        <v>0</v>
      </c>
      <c r="K157" s="233"/>
      <c r="L157" s="41"/>
      <c r="M157" s="255" t="s">
        <v>1</v>
      </c>
      <c r="N157" s="256" t="s">
        <v>41</v>
      </c>
      <c r="O157" s="257"/>
      <c r="P157" s="258">
        <f>O157*H157</f>
        <v>0</v>
      </c>
      <c r="Q157" s="258">
        <v>0</v>
      </c>
      <c r="R157" s="258">
        <f>Q157*H157</f>
        <v>0</v>
      </c>
      <c r="S157" s="258">
        <v>0</v>
      </c>
      <c r="T157" s="25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128</v>
      </c>
      <c r="AT157" s="238" t="s">
        <v>124</v>
      </c>
      <c r="AU157" s="238" t="s">
        <v>129</v>
      </c>
      <c r="AY157" s="14" t="s">
        <v>121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129</v>
      </c>
      <c r="BK157" s="239">
        <f>ROUND(I157*H157,2)</f>
        <v>0</v>
      </c>
      <c r="BL157" s="14" t="s">
        <v>128</v>
      </c>
      <c r="BM157" s="238" t="s">
        <v>322</v>
      </c>
    </row>
    <row r="158" s="2" customFormat="1" ht="6.96" customHeight="1">
      <c r="A158" s="35"/>
      <c r="B158" s="69"/>
      <c r="C158" s="70"/>
      <c r="D158" s="70"/>
      <c r="E158" s="70"/>
      <c r="F158" s="70"/>
      <c r="G158" s="70"/>
      <c r="H158" s="70"/>
      <c r="I158" s="70"/>
      <c r="J158" s="70"/>
      <c r="K158" s="70"/>
      <c r="L158" s="41"/>
      <c r="M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</row>
  </sheetData>
  <sheetProtection sheet="1" autoFilter="0" formatColumns="0" formatRows="0" objects="1" scenarios="1" spinCount="100000" saltValue="+YFA3CzAN8VO2PP6QeAIXhjtD7O+8xkk288c0qMIPqdsj40Z7rE3POaYFauPUdHostvZSyNVPWCEWd/t/I7OtQ==" hashValue="56eGoVAgI7YH9m8CcS8i7TIVvTix/88JC+A4Np7CarJd1Y6FSYfkd0tks8Oo71AAPKUkvU1vwYNqRpQ8nYM+8A==" algorithmName="SHA-512" password="CC35"/>
  <autoFilter ref="C122:K15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DESKTOP-0OQL3C9\hp</dc:creator>
  <cp:lastModifiedBy>DESKTOP-0OQL3C9\hp</cp:lastModifiedBy>
  <dcterms:created xsi:type="dcterms:W3CDTF">2023-04-04T06:03:52Z</dcterms:created>
  <dcterms:modified xsi:type="dcterms:W3CDTF">2023-04-04T06:03:57Z</dcterms:modified>
</cp:coreProperties>
</file>