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MsZ\2_2022\2_úprava rozpočtu\"/>
    </mc:Choice>
  </mc:AlternateContent>
  <xr:revisionPtr revIDLastSave="0" documentId="13_ncr:1_{E383DF90-53FF-4B7D-8E76-3DD43D08614B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2022_upr-11" sheetId="9" r:id="rId1"/>
    <sheet name="2022_rek_upr-11" sheetId="10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0" l="1"/>
  <c r="D4" i="10" s="1"/>
  <c r="D2" i="10"/>
  <c r="D11" i="10"/>
  <c r="D10" i="10"/>
  <c r="D7" i="10"/>
  <c r="I452" i="9"/>
  <c r="I410" i="9"/>
  <c r="I445" i="9" s="1"/>
  <c r="I402" i="9"/>
  <c r="I395" i="9"/>
  <c r="I386" i="9"/>
  <c r="I382" i="9"/>
  <c r="I377" i="9"/>
  <c r="I372" i="9"/>
  <c r="I369" i="9"/>
  <c r="I361" i="9"/>
  <c r="I358" i="9"/>
  <c r="I355" i="9"/>
  <c r="I349" i="9"/>
  <c r="I342" i="9"/>
  <c r="I336" i="9"/>
  <c r="I333" i="9"/>
  <c r="I331" i="9"/>
  <c r="I332" i="9" s="1"/>
  <c r="I319" i="9"/>
  <c r="I317" i="9"/>
  <c r="I320" i="9" s="1"/>
  <c r="I314" i="9"/>
  <c r="I309" i="9"/>
  <c r="I304" i="9"/>
  <c r="I305" i="9" s="1"/>
  <c r="I288" i="9"/>
  <c r="I283" i="9"/>
  <c r="I282" i="9" s="1"/>
  <c r="I280" i="9"/>
  <c r="I277" i="9"/>
  <c r="I266" i="9"/>
  <c r="I272" i="9" s="1"/>
  <c r="I273" i="9" s="1"/>
  <c r="I263" i="9"/>
  <c r="I248" i="9"/>
  <c r="I237" i="9"/>
  <c r="I233" i="9"/>
  <c r="I231" i="9"/>
  <c r="I225" i="9"/>
  <c r="I227" i="9" s="1"/>
  <c r="I212" i="9"/>
  <c r="I208" i="9"/>
  <c r="I198" i="9"/>
  <c r="I193" i="9"/>
  <c r="I184" i="9"/>
  <c r="I179" i="9"/>
  <c r="I172" i="9"/>
  <c r="I166" i="9"/>
  <c r="I151" i="9"/>
  <c r="I145" i="9" s="1"/>
  <c r="I141" i="9"/>
  <c r="I129" i="9"/>
  <c r="I121" i="9"/>
  <c r="I112" i="9"/>
  <c r="I101" i="9"/>
  <c r="I93" i="9"/>
  <c r="I92" i="9" s="1"/>
  <c r="I91" i="9"/>
  <c r="I86" i="9"/>
  <c r="I82" i="9"/>
  <c r="I69" i="9"/>
  <c r="I26" i="9"/>
  <c r="I21" i="9"/>
  <c r="I17" i="9"/>
  <c r="I12" i="9"/>
  <c r="I407" i="9" l="1"/>
  <c r="I315" i="9"/>
  <c r="I281" i="9"/>
  <c r="I264" i="9"/>
  <c r="I240" i="9"/>
  <c r="I182" i="9"/>
  <c r="I111" i="9"/>
  <c r="I216" i="9" s="1"/>
  <c r="I221" i="9" s="1"/>
  <c r="I47" i="9"/>
  <c r="I70" i="9" s="1"/>
  <c r="I300" i="9"/>
  <c r="E208" i="9"/>
  <c r="F208" i="9"/>
  <c r="G208" i="9"/>
  <c r="H208" i="9"/>
  <c r="D208" i="9"/>
  <c r="I454" i="9" l="1"/>
  <c r="I456" i="9" s="1"/>
  <c r="G452" i="9"/>
  <c r="G410" i="9"/>
  <c r="G445" i="9" s="1"/>
  <c r="G402" i="9"/>
  <c r="G395" i="9"/>
  <c r="G386" i="9"/>
  <c r="G382" i="9"/>
  <c r="G377" i="9"/>
  <c r="G372" i="9"/>
  <c r="G369" i="9"/>
  <c r="G361" i="9"/>
  <c r="G358" i="9"/>
  <c r="G355" i="9"/>
  <c r="G349" i="9"/>
  <c r="G342" i="9"/>
  <c r="G336" i="9"/>
  <c r="G333" i="9"/>
  <c r="G331" i="9"/>
  <c r="G332" i="9" s="1"/>
  <c r="G319" i="9"/>
  <c r="G317" i="9"/>
  <c r="G314" i="9"/>
  <c r="G309" i="9"/>
  <c r="G304" i="9"/>
  <c r="G305" i="9" s="1"/>
  <c r="G288" i="9"/>
  <c r="G283" i="9"/>
  <c r="G282" i="9" s="1"/>
  <c r="G280" i="9"/>
  <c r="G277" i="9"/>
  <c r="G266" i="9"/>
  <c r="G272" i="9" s="1"/>
  <c r="G273" i="9" s="1"/>
  <c r="G263" i="9"/>
  <c r="G248" i="9"/>
  <c r="G237" i="9"/>
  <c r="G233" i="9"/>
  <c r="G231" i="9"/>
  <c r="G225" i="9"/>
  <c r="G227" i="9" s="1"/>
  <c r="G212" i="9"/>
  <c r="G198" i="9"/>
  <c r="G193" i="9"/>
  <c r="G184" i="9"/>
  <c r="G179" i="9"/>
  <c r="G172" i="9"/>
  <c r="G166" i="9"/>
  <c r="G151" i="9"/>
  <c r="G145" i="9" s="1"/>
  <c r="G141" i="9"/>
  <c r="G129" i="9"/>
  <c r="G121" i="9"/>
  <c r="G112" i="9"/>
  <c r="G101" i="9"/>
  <c r="G93" i="9"/>
  <c r="G91" i="9"/>
  <c r="G86" i="9"/>
  <c r="G82" i="9"/>
  <c r="G69" i="9"/>
  <c r="G26" i="9"/>
  <c r="G21" i="9"/>
  <c r="G17" i="9"/>
  <c r="G12" i="9"/>
  <c r="H452" i="9"/>
  <c r="H410" i="9"/>
  <c r="H445" i="9" s="1"/>
  <c r="H402" i="9"/>
  <c r="H395" i="9"/>
  <c r="H386" i="9"/>
  <c r="H382" i="9"/>
  <c r="H377" i="9"/>
  <c r="H372" i="9"/>
  <c r="H369" i="9"/>
  <c r="H361" i="9"/>
  <c r="H358" i="9"/>
  <c r="H355" i="9"/>
  <c r="H349" i="9"/>
  <c r="H342" i="9"/>
  <c r="H336" i="9"/>
  <c r="H333" i="9"/>
  <c r="H331" i="9"/>
  <c r="H319" i="9"/>
  <c r="H317" i="9"/>
  <c r="H314" i="9"/>
  <c r="H309" i="9"/>
  <c r="H304" i="9"/>
  <c r="H288" i="9"/>
  <c r="H283" i="9"/>
  <c r="H280" i="9"/>
  <c r="H277" i="9"/>
  <c r="H266" i="9"/>
  <c r="H263" i="9"/>
  <c r="H248" i="9"/>
  <c r="H237" i="9"/>
  <c r="H233" i="9"/>
  <c r="H231" i="9"/>
  <c r="H225" i="9"/>
  <c r="H212" i="9"/>
  <c r="H198" i="9"/>
  <c r="H193" i="9"/>
  <c r="H184" i="9"/>
  <c r="H179" i="9"/>
  <c r="H172" i="9"/>
  <c r="H166" i="9"/>
  <c r="H151" i="9"/>
  <c r="H141" i="9"/>
  <c r="H129" i="9"/>
  <c r="H121" i="9"/>
  <c r="H112" i="9"/>
  <c r="H101" i="9"/>
  <c r="H93" i="9"/>
  <c r="H91" i="9"/>
  <c r="H86" i="9"/>
  <c r="H82" i="9"/>
  <c r="H69" i="9"/>
  <c r="H26" i="9"/>
  <c r="H21" i="9"/>
  <c r="H17" i="9"/>
  <c r="H12" i="9"/>
  <c r="F452" i="9"/>
  <c r="E452" i="9"/>
  <c r="D452" i="9"/>
  <c r="F410" i="9"/>
  <c r="F445" i="9" s="1"/>
  <c r="E410" i="9"/>
  <c r="E445" i="9" s="1"/>
  <c r="D410" i="9"/>
  <c r="D445" i="9" s="1"/>
  <c r="F402" i="9"/>
  <c r="E402" i="9"/>
  <c r="D402" i="9"/>
  <c r="F395" i="9"/>
  <c r="E395" i="9"/>
  <c r="D395" i="9"/>
  <c r="F386" i="9"/>
  <c r="E386" i="9"/>
  <c r="D386" i="9"/>
  <c r="F382" i="9"/>
  <c r="E382" i="9"/>
  <c r="D382" i="9"/>
  <c r="F377" i="9"/>
  <c r="E377" i="9"/>
  <c r="D377" i="9"/>
  <c r="F372" i="9"/>
  <c r="E372" i="9"/>
  <c r="D372" i="9"/>
  <c r="F369" i="9"/>
  <c r="E369" i="9"/>
  <c r="D369" i="9"/>
  <c r="F361" i="9"/>
  <c r="E361" i="9"/>
  <c r="D361" i="9"/>
  <c r="F358" i="9"/>
  <c r="E358" i="9"/>
  <c r="D358" i="9"/>
  <c r="F355" i="9"/>
  <c r="E355" i="9"/>
  <c r="D355" i="9"/>
  <c r="F349" i="9"/>
  <c r="E349" i="9"/>
  <c r="D349" i="9"/>
  <c r="F342" i="9"/>
  <c r="E342" i="9"/>
  <c r="D342" i="9"/>
  <c r="F336" i="9"/>
  <c r="E336" i="9"/>
  <c r="D336" i="9"/>
  <c r="F333" i="9"/>
  <c r="E333" i="9"/>
  <c r="D333" i="9"/>
  <c r="F331" i="9"/>
  <c r="F332" i="9" s="1"/>
  <c r="E331" i="9"/>
  <c r="E332" i="9" s="1"/>
  <c r="D331" i="9"/>
  <c r="D332" i="9" s="1"/>
  <c r="F319" i="9"/>
  <c r="E319" i="9"/>
  <c r="D319" i="9"/>
  <c r="F317" i="9"/>
  <c r="E317" i="9"/>
  <c r="D317" i="9"/>
  <c r="F314" i="9"/>
  <c r="E314" i="9"/>
  <c r="D314" i="9"/>
  <c r="F309" i="9"/>
  <c r="E309" i="9"/>
  <c r="D309" i="9"/>
  <c r="F304" i="9"/>
  <c r="F305" i="9" s="1"/>
  <c r="E304" i="9"/>
  <c r="E305" i="9" s="1"/>
  <c r="D304" i="9"/>
  <c r="D305" i="9" s="1"/>
  <c r="F288" i="9"/>
  <c r="E288" i="9"/>
  <c r="D288" i="9"/>
  <c r="F283" i="9"/>
  <c r="F282" i="9" s="1"/>
  <c r="E283" i="9"/>
  <c r="E282" i="9" s="1"/>
  <c r="D283" i="9"/>
  <c r="D282" i="9" s="1"/>
  <c r="F280" i="9"/>
  <c r="E280" i="9"/>
  <c r="D280" i="9"/>
  <c r="F277" i="9"/>
  <c r="E277" i="9"/>
  <c r="D277" i="9"/>
  <c r="F266" i="9"/>
  <c r="F272" i="9" s="1"/>
  <c r="F273" i="9" s="1"/>
  <c r="E266" i="9"/>
  <c r="E272" i="9" s="1"/>
  <c r="E273" i="9" s="1"/>
  <c r="D266" i="9"/>
  <c r="D272" i="9" s="1"/>
  <c r="D273" i="9" s="1"/>
  <c r="F263" i="9"/>
  <c r="E263" i="9"/>
  <c r="D263" i="9"/>
  <c r="F248" i="9"/>
  <c r="E248" i="9"/>
  <c r="D248" i="9"/>
  <c r="F239" i="9"/>
  <c r="E239" i="9"/>
  <c r="D239" i="9"/>
  <c r="F237" i="9"/>
  <c r="E237" i="9"/>
  <c r="D237" i="9"/>
  <c r="F233" i="9"/>
  <c r="E233" i="9"/>
  <c r="D233" i="9"/>
  <c r="F231" i="9"/>
  <c r="E231" i="9"/>
  <c r="D231" i="9"/>
  <c r="F225" i="9"/>
  <c r="F227" i="9" s="1"/>
  <c r="E225" i="9"/>
  <c r="E227" i="9" s="1"/>
  <c r="D225" i="9"/>
  <c r="D227" i="9" s="1"/>
  <c r="F212" i="9"/>
  <c r="E212" i="9"/>
  <c r="D212" i="9"/>
  <c r="F198" i="9"/>
  <c r="E198" i="9"/>
  <c r="D198" i="9"/>
  <c r="F193" i="9"/>
  <c r="E193" i="9"/>
  <c r="D193" i="9"/>
  <c r="F184" i="9"/>
  <c r="E184" i="9"/>
  <c r="D184" i="9"/>
  <c r="F179" i="9"/>
  <c r="E179" i="9"/>
  <c r="D179" i="9"/>
  <c r="F172" i="9"/>
  <c r="E172" i="9"/>
  <c r="D172" i="9"/>
  <c r="F166" i="9"/>
  <c r="E166" i="9"/>
  <c r="D166" i="9"/>
  <c r="F151" i="9"/>
  <c r="F145" i="9" s="1"/>
  <c r="E151" i="9"/>
  <c r="E145" i="9" s="1"/>
  <c r="D151" i="9"/>
  <c r="D145" i="9" s="1"/>
  <c r="F141" i="9"/>
  <c r="E141" i="9"/>
  <c r="D141" i="9"/>
  <c r="F129" i="9"/>
  <c r="E129" i="9"/>
  <c r="D129" i="9"/>
  <c r="F121" i="9"/>
  <c r="E121" i="9"/>
  <c r="D121" i="9"/>
  <c r="F112" i="9"/>
  <c r="E112" i="9"/>
  <c r="D112" i="9"/>
  <c r="F101" i="9"/>
  <c r="E101" i="9"/>
  <c r="D101" i="9"/>
  <c r="F93" i="9"/>
  <c r="E93" i="9"/>
  <c r="D93" i="9"/>
  <c r="F91" i="9"/>
  <c r="E91" i="9"/>
  <c r="D91" i="9"/>
  <c r="F86" i="9"/>
  <c r="E86" i="9"/>
  <c r="D86" i="9"/>
  <c r="F82" i="9"/>
  <c r="E82" i="9"/>
  <c r="D82" i="9"/>
  <c r="F69" i="9"/>
  <c r="E69" i="9"/>
  <c r="D69" i="9"/>
  <c r="F26" i="9"/>
  <c r="E26" i="9"/>
  <c r="D26" i="9"/>
  <c r="F21" i="9"/>
  <c r="E21" i="9"/>
  <c r="D21" i="9"/>
  <c r="F17" i="9"/>
  <c r="E17" i="9"/>
  <c r="D17" i="9"/>
  <c r="F12" i="9"/>
  <c r="E12" i="9"/>
  <c r="D12" i="9"/>
  <c r="H145" i="9" l="1"/>
  <c r="H305" i="9"/>
  <c r="H272" i="9"/>
  <c r="H227" i="9"/>
  <c r="H332" i="9"/>
  <c r="H282" i="9"/>
  <c r="D320" i="9"/>
  <c r="G92" i="9"/>
  <c r="F47" i="9"/>
  <c r="F70" i="9" s="1"/>
  <c r="E92" i="9"/>
  <c r="F320" i="9"/>
  <c r="G264" i="9"/>
  <c r="D182" i="9"/>
  <c r="H320" i="9"/>
  <c r="G315" i="9"/>
  <c r="G111" i="9"/>
  <c r="G182" i="9"/>
  <c r="B10" i="10"/>
  <c r="B7" i="10"/>
  <c r="G407" i="9"/>
  <c r="E281" i="9"/>
  <c r="F281" i="9"/>
  <c r="H281" i="9"/>
  <c r="G47" i="9"/>
  <c r="G70" i="9" s="1"/>
  <c r="G240" i="9"/>
  <c r="G281" i="9"/>
  <c r="G320" i="9"/>
  <c r="G300" i="9"/>
  <c r="E264" i="9"/>
  <c r="F111" i="9"/>
  <c r="D315" i="9"/>
  <c r="C10" i="10"/>
  <c r="E47" i="9"/>
  <c r="E70" i="9" s="1"/>
  <c r="D47" i="9"/>
  <c r="D70" i="9" s="1"/>
  <c r="D264" i="9"/>
  <c r="H407" i="9"/>
  <c r="D407" i="9"/>
  <c r="D92" i="9"/>
  <c r="E111" i="9"/>
  <c r="F300" i="9"/>
  <c r="D240" i="9"/>
  <c r="E320" i="9"/>
  <c r="H47" i="9"/>
  <c r="H111" i="9"/>
  <c r="E240" i="9"/>
  <c r="D300" i="9"/>
  <c r="E315" i="9"/>
  <c r="E407" i="9"/>
  <c r="H182" i="9"/>
  <c r="C7" i="10"/>
  <c r="F92" i="9"/>
  <c r="D111" i="9"/>
  <c r="E182" i="9"/>
  <c r="F182" i="9"/>
  <c r="F240" i="9"/>
  <c r="F264" i="9"/>
  <c r="D281" i="9"/>
  <c r="E300" i="9"/>
  <c r="F315" i="9"/>
  <c r="F407" i="9"/>
  <c r="H92" i="9"/>
  <c r="H315" i="9"/>
  <c r="H264" i="9"/>
  <c r="H240" i="9"/>
  <c r="H300" i="9"/>
  <c r="H273" i="9" l="1"/>
  <c r="H70" i="9"/>
  <c r="E216" i="9"/>
  <c r="E221" i="9" s="1"/>
  <c r="E454" i="9" s="1"/>
  <c r="E456" i="9" s="1"/>
  <c r="D216" i="9"/>
  <c r="D221" i="9" s="1"/>
  <c r="D454" i="9" s="1"/>
  <c r="D456" i="9" s="1"/>
  <c r="H216" i="9"/>
  <c r="G216" i="9"/>
  <c r="G221" i="9" s="1"/>
  <c r="G454" i="9" s="1"/>
  <c r="F216" i="9"/>
  <c r="F221" i="9" s="1"/>
  <c r="F454" i="9" s="1"/>
  <c r="F456" i="9" s="1"/>
  <c r="H221" i="9" l="1"/>
  <c r="G456" i="9"/>
  <c r="H454" i="9" l="1"/>
  <c r="B11" i="10"/>
  <c r="B4" i="10"/>
  <c r="H456" i="9" l="1"/>
  <c r="C11" i="10" l="1"/>
  <c r="C4" i="10"/>
</calcChain>
</file>

<file path=xl/sharedStrings.xml><?xml version="1.0" encoding="utf-8"?>
<sst xmlns="http://schemas.openxmlformats.org/spreadsheetml/2006/main" count="671" uniqueCount="581">
  <si>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</si>
  <si>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</si>
  <si>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</si>
  <si>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</si>
  <si>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</si>
  <si>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</si>
  <si>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</si>
  <si>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</si>
  <si>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</si>
  <si>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</si>
  <si>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</si>
  <si>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</si>
  <si>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</si>
  <si>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</si>
  <si>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</si>
  <si>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</si>
  <si>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</si>
  <si>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</si>
  <si>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</si>
  <si>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</si>
  <si>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</si>
  <si>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</si>
  <si>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</si>
  <si>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</si>
  <si>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</si>
  <si>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</si>
  <si>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</si>
  <si>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</si>
  <si>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</si>
  <si>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</si>
  <si>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</si>
  <si>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</si>
  <si>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</si>
  <si>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</si>
  <si>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</si>
  <si>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</si>
  <si>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</si>
  <si>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</si>
  <si>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</si>
  <si>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</si>
  <si>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</si>
  <si>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</si>
  <si>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</si>
  <si>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</si>
  <si>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</si>
  <si>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</si>
  <si>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</si>
  <si>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</si>
  <si>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</si>
  <si>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</si>
  <si>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</si>
  <si>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</si>
  <si>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</si>
  <si>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</si>
  <si>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</si>
  <si>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</si>
  <si>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</si>
  <si>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</si>
  <si>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</si>
  <si>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</si>
  <si>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</si>
  <si>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</si>
  <si>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</si>
  <si>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</si>
  <si>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</si>
  <si>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</si>
  <si>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</si>
  <si>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</si>
  <si>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</si>
  <si>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</si>
  <si>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</si>
  <si>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</si>
  <si>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</si>
  <si>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</si>
  <si>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</si>
  <si>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</si>
  <si>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</si>
  <si>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</si>
  <si>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</si>
  <si>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</si>
  <si>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</si>
  <si>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</si>
  <si>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</si>
  <si>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</si>
  <si>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</si>
  <si>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</si>
  <si>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</si>
  <si>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</si>
  <si>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</si>
  <si>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</si>
  <si>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</si>
  <si>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</si>
  <si>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</si>
  <si>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</si>
  <si>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</si>
  <si>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</si>
  <si>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</si>
  <si>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</si>
  <si>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Telefón - knižnica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</si>
  <si>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</si>
  <si>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</si>
  <si>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</si>
  <si>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</si>
  <si>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</si>
  <si>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</si>
  <si>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</si>
  <si>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</si>
  <si>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</si>
  <si>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</si>
  <si>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</si>
  <si>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</si>
  <si>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</si>
  <si>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</si>
  <si>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</si>
  <si>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</si>
  <si>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</si>
  <si>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</si>
  <si>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Poistenie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</si>
  <si>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</si>
  <si>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</si>
  <si>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</si>
  <si>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</si>
  <si>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</si>
  <si>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</si>
  <si>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</si>
  <si>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</si>
  <si>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</si>
  <si>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</si>
  <si>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</si>
  <si>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</si>
  <si>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</si>
  <si>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</si>
  <si>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</si>
  <si>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</si>
  <si>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</si>
  <si>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</si>
  <si>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</si>
  <si>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</si>
  <si>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</si>
  <si>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</si>
  <si>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</si>
  <si>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</si>
  <si>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</si>
  <si>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</si>
  <si>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</si>
  <si>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</si>
  <si>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</si>
  <si>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</si>
  <si>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</si>
  <si>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</si>
  <si>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</si>
  <si>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</si>
  <si>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</si>
  <si>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</si>
  <si>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</si>
  <si>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</si>
  <si>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</si>
  <si>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</si>
  <si>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</si>
  <si>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</si>
  <si>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</si>
  <si>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</si>
  <si>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</si>
  <si>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</si>
  <si>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Poplatky za likvidáciu TDO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</si>
  <si>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</si>
  <si>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</si>
  <si>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</si>
  <si>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</si>
  <si>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</si>
  <si>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</si>
  <si>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</si>
  <si>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</si>
  <si>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</si>
  <si>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</si>
  <si>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</si>
  <si>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</si>
  <si>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</si>
  <si>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Stravné lístky - dôchodcovia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</si>
  <si>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</si>
  <si>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</si>
  <si>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</si>
  <si>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</si>
  <si>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</si>
  <si>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</si>
  <si>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</si>
  <si>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 - funkčný plat - zamestnanci MsÚ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</si>
  <si>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</si>
  <si>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</si>
  <si>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</si>
  <si>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</si>
  <si>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</si>
  <si>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</si>
  <si>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</si>
  <si>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</si>
  <si>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</si>
  <si>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</si>
  <si>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</si>
  <si>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</si>
  <si>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</si>
  <si>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</si>
  <si>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</si>
  <si>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</si>
  <si>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</si>
  <si>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</si>
  <si>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</si>
  <si>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</si>
  <si>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</si>
  <si>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</si>
  <si>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</si>
  <si>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</si>
  <si>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za predaj výrobkov a služieb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</si>
  <si>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</si>
  <si>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</si>
  <si>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</si>
  <si>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</si>
  <si>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</si>
  <si>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</si>
  <si>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</si>
  <si>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</si>
  <si>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</si>
  <si>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</si>
  <si>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</si>
  <si>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</si>
  <si>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</si>
  <si>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</si>
  <si>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</si>
  <si>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</si>
  <si>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</si>
  <si>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</si>
  <si>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</si>
  <si>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221004 - 44 5</t>
  </si>
  <si>
    <t>221004 - 13 3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</si>
  <si>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</si>
  <si>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</si>
  <si>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</si>
  <si>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</si>
  <si>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</si>
  <si>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</si>
  <si>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</si>
  <si>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</si>
  <si>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</si>
  <si>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</si>
  <si>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</si>
  <si>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</si>
  <si>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</si>
  <si>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</si>
  <si>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</si>
  <si>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</si>
  <si>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</si>
  <si>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</si>
  <si>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</si>
  <si>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</si>
  <si>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</si>
  <si>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</si>
  <si>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</si>
  <si>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</si>
  <si>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</si>
  <si>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</si>
  <si>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</si>
  <si>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</si>
  <si>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</si>
  <si>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</si>
  <si>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</si>
  <si>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</si>
  <si>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</si>
  <si>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</si>
  <si>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</si>
  <si>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</si>
  <si>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</si>
  <si>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</si>
  <si>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</si>
  <si>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</si>
  <si>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</si>
  <si>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</si>
  <si>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</si>
  <si>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</si>
  <si>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</si>
  <si>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</si>
  <si>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</si>
  <si>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</si>
  <si>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</si>
  <si>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</si>
  <si>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</si>
  <si>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</si>
  <si>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</si>
  <si>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</si>
  <si>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</si>
  <si>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</si>
  <si>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</si>
  <si>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</si>
  <si>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</si>
  <si>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</si>
  <si>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</si>
  <si>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</si>
  <si>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</si>
  <si>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</si>
  <si>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</si>
  <si>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</si>
  <si>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</si>
  <si>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</si>
  <si>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</si>
  <si>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</si>
  <si>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</si>
  <si>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</si>
  <si>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</si>
  <si>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</si>
  <si>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</si>
  <si>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</si>
  <si>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</si>
  <si>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</si>
  <si>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</si>
  <si>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</si>
  <si>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</si>
  <si>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</si>
  <si>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</si>
  <si>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</si>
  <si>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</si>
  <si>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</si>
  <si>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</si>
  <si>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</si>
  <si>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</si>
  <si>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</si>
  <si>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</si>
  <si>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</si>
  <si>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</si>
  <si>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</si>
  <si>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</si>
  <si>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</si>
  <si>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</si>
  <si>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</si>
  <si>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</si>
  <si>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</si>
  <si>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</si>
  <si>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637006 - 33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</si>
  <si>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</si>
  <si>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</si>
  <si>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</si>
  <si>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</si>
  <si>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</si>
  <si>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</si>
  <si>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</si>
  <si>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</si>
  <si>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</si>
  <si>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</si>
  <si>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</si>
  <si>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</si>
  <si>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</si>
  <si>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</si>
  <si>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</si>
  <si>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</si>
  <si>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</si>
  <si>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</si>
  <si>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</si>
  <si>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</si>
  <si>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</si>
  <si>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</si>
  <si>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</si>
  <si>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</si>
  <si>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</si>
  <si>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</si>
  <si>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</si>
  <si>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</si>
  <si>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</si>
  <si>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</si>
  <si>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</si>
  <si>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</si>
  <si>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</si>
  <si>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</si>
  <si>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</si>
  <si>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</si>
  <si>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</si>
  <si>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</si>
  <si>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</si>
  <si>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</si>
  <si>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</si>
  <si>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</si>
  <si>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</si>
  <si>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</si>
  <si>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</si>
  <si>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</si>
  <si>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</si>
  <si>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</si>
  <si>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</si>
  <si>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</si>
  <si>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</si>
  <si>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</si>
  <si>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</si>
  <si>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</si>
  <si>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</si>
  <si>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</si>
  <si>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</si>
  <si>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</si>
  <si>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</si>
  <si>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</si>
  <si>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</si>
  <si>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</si>
  <si>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</si>
  <si>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</si>
  <si>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</si>
  <si>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</si>
  <si>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</si>
  <si>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</si>
  <si>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</si>
  <si>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</si>
  <si>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</si>
  <si>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</si>
  <si>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</si>
  <si>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</si>
  <si>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</si>
  <si>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</si>
  <si>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</si>
  <si>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</si>
  <si>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</si>
  <si>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</si>
  <si>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</si>
  <si>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</si>
  <si>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</si>
  <si>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</si>
  <si>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</si>
  <si>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</si>
  <si>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</si>
  <si>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</si>
  <si>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</si>
  <si>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</si>
  <si>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</si>
  <si>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</si>
  <si>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</si>
  <si>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</si>
  <si>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</si>
  <si>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</si>
  <si>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</si>
  <si>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</si>
  <si>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</si>
  <si>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</si>
  <si>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</si>
  <si>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</si>
  <si>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</si>
  <si>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</si>
  <si>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</si>
  <si>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</si>
  <si>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</si>
  <si>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</si>
  <si>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</si>
  <si>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</si>
  <si>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NFP -PD cyklotrasa</t>
  </si>
  <si>
    <t>322001 - 61 72</t>
  </si>
  <si>
    <t>Dotácia úrad vlády - miestna komunikácia</t>
  </si>
  <si>
    <t>322001 - 71 10</t>
  </si>
  <si>
    <t>NFP - vybavenie odborných učební ZŠ s MŠ</t>
  </si>
  <si>
    <t>Z predaja pozemkov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</si>
  <si>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</si>
  <si>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</si>
  <si>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</si>
  <si>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</si>
  <si>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</si>
  <si>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</si>
  <si>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poskytnuté ZŠ s MŠ resp. vrátené UPSVaR</t>
  </si>
  <si>
    <t>642026 - 71</t>
  </si>
  <si>
    <t>príspevok na školské pomôcky ZŠ s MŠ</t>
  </si>
  <si>
    <t>ZŠ s MŠ - originálne kompetencie</t>
  </si>
  <si>
    <t>Granty, sponzorské</t>
  </si>
  <si>
    <t>rekonštrukcia hasičskej zbrojnice</t>
  </si>
  <si>
    <t>ZŠ - NFP čitateľská gramotnosť (vrátane spolufinancovania)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</si>
  <si>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</si>
  <si>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</si>
  <si>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</si>
  <si>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</si>
  <si>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</si>
  <si>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r>
      <t xml:space="preserve">2021             </t>
    </r>
    <r>
      <rPr>
        <sz val="10"/>
        <color indexed="8"/>
        <rFont val="Tahoma"/>
        <family val="2"/>
        <charset val="238"/>
      </rPr>
      <t>schválený</t>
    </r>
  </si>
  <si>
    <t>NFV - ministerstvo financií</t>
  </si>
  <si>
    <t>312001 - 61 07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</si>
  <si>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</si>
  <si>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</si>
  <si>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</si>
  <si>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</si>
  <si>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</si>
  <si>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</si>
  <si>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</si>
  <si>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</si>
  <si>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</si>
  <si>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</si>
  <si>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</si>
  <si>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</si>
  <si>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</si>
  <si>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</si>
  <si>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</si>
  <si>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</si>
  <si>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</si>
  <si>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</si>
  <si>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</si>
  <si>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</si>
  <si>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</si>
  <si>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</si>
  <si>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</si>
  <si>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</si>
  <si>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</si>
  <si>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</si>
  <si>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</si>
  <si>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</si>
  <si>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</si>
  <si>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</si>
  <si>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</si>
  <si>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</si>
  <si>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</si>
  <si>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</si>
  <si>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</si>
  <si>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</si>
  <si>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IBV Krížava - poplatok za pripojenie SPP</t>
  </si>
  <si>
    <t>prístavba MŠ - vyjadrenie PVPS</t>
  </si>
  <si>
    <t>IBV Krížava - zábezpeka za pripojenie VSD</t>
  </si>
  <si>
    <t>rekonštrukcia - ul. Sládkovičova_II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</si>
  <si>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</si>
  <si>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</si>
  <si>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</si>
  <si>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</si>
  <si>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</si>
  <si>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</si>
  <si>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telocvičňa - poplatok za pripojenie SPP</t>
  </si>
  <si>
    <t>prístavba MŠ - žiadosť o NFP</t>
  </si>
  <si>
    <t>IBV Krížava - PD</t>
  </si>
  <si>
    <t xml:space="preserve">MsKS - strecha </t>
  </si>
  <si>
    <t>ul. Sládkovičova - porealizačné zameranie_I</t>
  </si>
  <si>
    <t>ul. Sládkovičova_rekonštrukcia II - vyjadrenie PVPS</t>
  </si>
  <si>
    <t>Dotácia - TSP - odmeny COVID</t>
  </si>
  <si>
    <t>312001 - 61 46</t>
  </si>
  <si>
    <t>Odmeny - Covid (vrátane odvodov)</t>
  </si>
  <si>
    <t>Úprava lyž. trate</t>
  </si>
  <si>
    <t>prístavba MŠ - aktualizácia PD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</si>
  <si>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</si>
  <si>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</si>
  <si>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</si>
  <si>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</si>
  <si>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</si>
  <si>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</si>
  <si>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</si>
  <si>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</si>
  <si>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Rozpočet mesta Podolínec na rok 2022</t>
  </si>
  <si>
    <r>
      <t xml:space="preserve">2021             </t>
    </r>
    <r>
      <rPr>
        <sz val="10"/>
        <color indexed="8"/>
        <rFont val="Tahoma"/>
        <family val="2"/>
        <charset val="238"/>
      </rPr>
      <t>upravený</t>
    </r>
  </si>
  <si>
    <t>Odkúpenie pozemku od SPF - ul. Baštová</t>
  </si>
  <si>
    <t>Odkúpenie pozemku od MO SR - kasárne</t>
  </si>
  <si>
    <t>rekonštrukcia hasičskej zbrojnice - spolufinancovanie</t>
  </si>
  <si>
    <r>
      <t xml:space="preserve">2022            </t>
    </r>
    <r>
      <rPr>
        <sz val="10"/>
        <color indexed="8"/>
        <rFont val="Tahoma"/>
        <family val="2"/>
        <charset val="238"/>
      </rPr>
      <t>schválený</t>
    </r>
  </si>
  <si>
    <t>Dotácia MV SR - COVID 19</t>
  </si>
  <si>
    <t>Z náhrad z poistného plnenia</t>
  </si>
  <si>
    <t>Z predaja nehnuteľného majetku</t>
  </si>
  <si>
    <t>detské ihrisko - ul. Sládkovičova</t>
  </si>
  <si>
    <t xml:space="preserve">detské ihrisko - ul. Družstevná </t>
  </si>
  <si>
    <t>MSKS - pódium</t>
  </si>
  <si>
    <t>ul. Sv. Anny a Janka Hollého - rekonštrukcia</t>
  </si>
  <si>
    <t>ul. Bernolákova - chodník</t>
  </si>
  <si>
    <t>ul. Sládkovičova - most II - PD 2021, rekonštrukcia 2022</t>
  </si>
  <si>
    <t>fasáda NC SCHOP - oprava fasády</t>
  </si>
  <si>
    <t>tribúna FK MŠK</t>
  </si>
  <si>
    <t>ul. Družstevná - parkovisko</t>
  </si>
  <si>
    <t>ul. Kláštorná - chodník a kanalizácia</t>
  </si>
  <si>
    <t>ÚRAD PRÁCE I+II</t>
  </si>
  <si>
    <t>aerotermálna energia ZŠ - energ. audit</t>
  </si>
  <si>
    <t>aerotermálna energia ZŠ - PD</t>
  </si>
  <si>
    <t>aerotermálna energia ZŠ - VO</t>
  </si>
  <si>
    <t xml:space="preserve">aerotermálna energia ZŠ - žiadosť </t>
  </si>
  <si>
    <t>ZŠ s MŠ - originálne kompetencie - odmeny z KZVS</t>
  </si>
  <si>
    <t>MŠ – originálne kompetencie (pokrytie výdavkov projektu POP I. – 12/2022...)</t>
  </si>
  <si>
    <t>ZŠ – originálne kompetencie (pokrytie výdavkov projektu POP II. – 11, 12/2022...)</t>
  </si>
  <si>
    <t>dvere - múzeum</t>
  </si>
  <si>
    <t>Z predaja kapitálových aktív</t>
  </si>
  <si>
    <t>OZ, nadácii, neinvestičnému fondu</t>
  </si>
  <si>
    <t>Dotácia - odmeny pre prenesený výkon štátnej správy</t>
  </si>
  <si>
    <t>detské ihrisko Rodinka - ul. Sv. Anny - vytýčenie PVPS</t>
  </si>
  <si>
    <t>rekonštrukcia hasičskej zbrojnice - 3D nápis</t>
  </si>
  <si>
    <t>Podprogram 1.3 Členské príspevky - členstvo v samospávnych org.  a združ. (642006)</t>
  </si>
  <si>
    <t>Podprogram 1.4 Komunikácia s inšt. a obyv.-komunikačná infraštruktúra internet (632004)</t>
  </si>
  <si>
    <t>Podprogram 1.6 Účtovníctvo - audit - špeciálne služby AUDIT (637005)</t>
  </si>
  <si>
    <t>Podprogram 1.7 Evidencia ulíc a budov - materiál a služby - všeobecný materiál (633006)</t>
  </si>
  <si>
    <t>ostatné nehmotné aktíva (vrátenie naviac úhrady za pozemky pod BD)</t>
  </si>
  <si>
    <t>2022            úprava 10/2022</t>
  </si>
  <si>
    <t>2022            úprava 11/2022</t>
  </si>
  <si>
    <t>2022 úprava-10/2022</t>
  </si>
  <si>
    <t>2022 úprava 11/2022</t>
  </si>
  <si>
    <t>2022            schválený  - 08/2022</t>
  </si>
  <si>
    <t>2022 schválený 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</si>
</sst>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rgb="FF00B0F0"/>
      <name val="Tahoma"/>
      <family val="2"/>
      <charset val="238"/>
    </font>
    <font>
      <sz val="11"/>
      <color theme="7" tint="-0.249977111117893"/>
      <name val="Calibri"/>
      <family val="2"/>
      <charset val="238"/>
      <scheme val="minor"/>
    </font>
    <font>
      <b/>
      <sz val="10"/>
      <color rgb="FF7030A0"/>
      <name val="Tahoma"/>
      <family val="2"/>
      <charset val="238"/>
    </font>
    <font>
      <sz val="10"/>
      <color rgb="FF7030A0"/>
      <name val="Tahoma"/>
      <family val="2"/>
      <charset val="238"/>
    </font>
    <font>
      <b/>
      <sz val="10"/>
      <color rgb="FFFF00FF"/>
      <name val="Tahoma"/>
      <family val="2"/>
      <charset val="238"/>
    </font>
    <font>
      <sz val="10"/>
      <color rgb="FF00B0F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1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4" fontId="12" fillId="2" borderId="0" xfId="0" applyNumberFormat="1" applyFont="1" applyFill="1"/>
    <xf numFmtId="0" fontId="12" fillId="3" borderId="0" xfId="1" applyFont="1" applyFill="1"/>
    <xf numFmtId="4" fontId="3" fillId="0" borderId="0" xfId="0" applyNumberFormat="1" applyFont="1"/>
    <xf numFmtId="0" fontId="3" fillId="4" borderId="0" xfId="0" applyFont="1" applyFill="1"/>
    <xf numFmtId="0" fontId="4" fillId="4" borderId="0" xfId="1" applyFont="1" applyFill="1" applyAlignment="1">
      <alignment vertical="center"/>
    </xf>
    <xf numFmtId="4" fontId="14" fillId="4" borderId="0" xfId="0" applyNumberFormat="1" applyFont="1" applyFill="1"/>
    <xf numFmtId="4" fontId="4" fillId="4" borderId="0" xfId="0" applyNumberFormat="1" applyFont="1" applyFill="1" applyAlignment="1">
      <alignment horizontal="center" vertical="center" wrapText="1"/>
    </xf>
    <xf numFmtId="0" fontId="13" fillId="5" borderId="0" xfId="0" applyFont="1" applyFill="1"/>
    <xf numFmtId="0" fontId="6" fillId="0" borderId="0" xfId="0" applyFont="1"/>
    <xf numFmtId="4" fontId="11" fillId="0" borderId="0" xfId="0" applyNumberFormat="1" applyFont="1"/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0" fontId="12" fillId="5" borderId="0" xfId="0" applyFont="1" applyFill="1"/>
    <xf numFmtId="4" fontId="12" fillId="5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0" fontId="1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3" fillId="8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2" fillId="5" borderId="0" xfId="0" applyNumberFormat="1" applyFont="1" applyFill="1" applyAlignment="1">
      <alignment horizontal="right"/>
    </xf>
    <xf numFmtId="4" fontId="12" fillId="5" borderId="0" xfId="0" applyNumberFormat="1" applyFont="1" applyFill="1" applyAlignment="1">
      <alignment horizontal="right" vertical="center" wrapText="1"/>
    </xf>
    <xf numFmtId="0" fontId="8" fillId="10" borderId="0" xfId="0" applyFont="1" applyFill="1"/>
    <xf numFmtId="4" fontId="8" fillId="10" borderId="0" xfId="0" applyNumberFormat="1" applyFont="1" applyFill="1"/>
    <xf numFmtId="4" fontId="19" fillId="7" borderId="0" xfId="0" applyNumberFormat="1" applyFont="1" applyFill="1"/>
    <xf numFmtId="4" fontId="8" fillId="10" borderId="0" xfId="0" applyNumberFormat="1" applyFont="1" applyFill="1" applyAlignment="1">
      <alignment horizontal="right"/>
    </xf>
    <xf numFmtId="0" fontId="13" fillId="8" borderId="0" xfId="0" applyFont="1" applyFill="1" applyAlignment="1">
      <alignment horizontal="right"/>
    </xf>
    <xf numFmtId="4" fontId="6" fillId="0" borderId="0" xfId="0" applyNumberFormat="1" applyFont="1"/>
    <xf numFmtId="0" fontId="26" fillId="0" borderId="0" xfId="0" applyFont="1"/>
    <xf numFmtId="0" fontId="29" fillId="0" borderId="0" xfId="0" applyFont="1"/>
    <xf numFmtId="0" fontId="22" fillId="0" borderId="0" xfId="0" applyFont="1"/>
    <xf numFmtId="0" fontId="20" fillId="0" borderId="0" xfId="0" applyFont="1"/>
    <xf numFmtId="0" fontId="11" fillId="0" borderId="0" xfId="0" applyFont="1" applyAlignment="1">
      <alignment horizontal="left"/>
    </xf>
    <xf numFmtId="0" fontId="4" fillId="4" borderId="0" xfId="1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2" fillId="3" borderId="0" xfId="1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3" fillId="8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3" fontId="3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0" fontId="30" fillId="0" borderId="0" xfId="0" applyFont="1"/>
    <xf numFmtId="4" fontId="30" fillId="0" borderId="0" xfId="0" applyNumberFormat="1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3" fillId="0" borderId="0" xfId="0" applyFont="1"/>
    <xf numFmtId="4" fontId="30" fillId="7" borderId="0" xfId="0" applyNumberFormat="1" applyFont="1" applyFill="1"/>
    <xf numFmtId="0" fontId="30" fillId="9" borderId="0" xfId="0" applyFont="1" applyFill="1" applyAlignment="1">
      <alignment horizontal="left"/>
    </xf>
    <xf numFmtId="0" fontId="30" fillId="9" borderId="0" xfId="0" applyFont="1" applyFill="1"/>
    <xf numFmtId="4" fontId="30" fillId="9" borderId="0" xfId="0" applyNumberFormat="1" applyFont="1" applyFill="1"/>
    <xf numFmtId="0" fontId="19" fillId="9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4" fontId="7" fillId="0" borderId="0" xfId="0" applyNumberFormat="1" applyFont="1"/>
    <xf numFmtId="4" fontId="11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27" fillId="0" borderId="0" xfId="0" applyFont="1"/>
    <xf numFmtId="4" fontId="11" fillId="8" borderId="0" xfId="0" applyNumberFormat="1" applyFont="1" applyFill="1"/>
    <xf numFmtId="4" fontId="19" fillId="0" borderId="0" xfId="0" applyNumberFormat="1" applyFont="1" applyAlignment="1">
      <alignment horizontal="right" vertical="center"/>
    </xf>
    <xf numFmtId="4" fontId="19" fillId="5" borderId="0" xfId="0" applyNumberFormat="1" applyFont="1" applyFill="1" applyAlignment="1">
      <alignment horizontal="right" vertical="center" wrapText="1"/>
    </xf>
    <xf numFmtId="4" fontId="11" fillId="7" borderId="0" xfId="0" applyNumberFormat="1" applyFont="1" applyFill="1"/>
    <xf numFmtId="4" fontId="8" fillId="0" borderId="0" xfId="0" applyNumberFormat="1" applyFont="1"/>
    <xf numFmtId="4" fontId="12" fillId="0" borderId="0" xfId="0" applyNumberFormat="1" applyFont="1"/>
    <xf numFmtId="4" fontId="4" fillId="4" borderId="0" xfId="1" applyNumberFormat="1" applyFont="1" applyFill="1" applyAlignment="1">
      <alignment horizontal="center" vertical="center" wrapText="1"/>
    </xf>
    <xf numFmtId="0" fontId="32" fillId="6" borderId="0" xfId="0" applyFont="1" applyFill="1" applyAlignment="1">
      <alignment vertical="center"/>
    </xf>
    <xf numFmtId="4" fontId="32" fillId="6" borderId="0" xfId="0" applyNumberFormat="1" applyFont="1" applyFill="1" applyAlignment="1">
      <alignment horizontal="right" vertical="center"/>
    </xf>
    <xf numFmtId="4" fontId="22" fillId="0" borderId="0" xfId="0" applyNumberFormat="1" applyFont="1"/>
    <xf numFmtId="4" fontId="14" fillId="0" borderId="0" xfId="0" applyNumberFormat="1" applyFont="1"/>
    <xf numFmtId="4" fontId="11" fillId="8" borderId="0" xfId="0" applyNumberFormat="1" applyFont="1" applyFill="1" applyAlignment="1">
      <alignment horizontal="right"/>
    </xf>
    <xf numFmtId="0" fontId="11" fillId="8" borderId="0" xfId="0" applyFont="1" applyFill="1" applyAlignment="1">
      <alignment horizontal="left"/>
    </xf>
    <xf numFmtId="4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" fontId="19" fillId="0" borderId="0" xfId="0" applyNumberFormat="1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right" vertical="center"/>
    </xf>
    <xf numFmtId="0" fontId="26" fillId="0" borderId="0" xfId="0" applyFont="1" applyAlignment="1">
      <alignment vertical="top" wrapText="1"/>
    </xf>
    <xf numFmtId="0" fontId="28" fillId="0" borderId="0" xfId="0" applyFont="1"/>
    <xf numFmtId="4" fontId="26" fillId="0" borderId="0" xfId="0" applyNumberFormat="1" applyFont="1" applyAlignment="1">
      <alignment horizontal="right"/>
    </xf>
    <xf numFmtId="0" fontId="25" fillId="0" borderId="0" xfId="0" applyFont="1"/>
    <xf numFmtId="10" fontId="25" fillId="0" borderId="0" xfId="0" applyNumberFormat="1" applyFont="1"/>
    <xf numFmtId="0" fontId="24" fillId="0" borderId="0" xfId="0" applyFont="1"/>
    <xf numFmtId="10" fontId="26" fillId="0" borderId="0" xfId="0" applyNumberFormat="1" applyFont="1"/>
    <xf numFmtId="10" fontId="23" fillId="0" borderId="0" xfId="0" applyNumberFormat="1" applyFont="1"/>
    <xf numFmtId="9" fontId="26" fillId="0" borderId="0" xfId="0" applyNumberFormat="1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 shrinkToFit="1"/>
    </xf>
    <xf numFmtId="4" fontId="12" fillId="0" borderId="0" xfId="0" applyNumberFormat="1" applyFont="1" applyAlignment="1">
      <alignment horizontal="right" vertical="center"/>
    </xf>
    <xf numFmtId="0" fontId="17" fillId="4" borderId="0" xfId="0" applyFont="1" applyFill="1" applyAlignment="1">
      <alignment horizontal="center" vertical="center"/>
    </xf>
    <xf numFmtId="4" fontId="12" fillId="5" borderId="0" xfId="0" applyNumberFormat="1" applyFont="1" applyFill="1" applyAlignment="1">
      <alignment horizontal="right" vertical="center"/>
    </xf>
    <xf numFmtId="0" fontId="6" fillId="8" borderId="0" xfId="0" applyFont="1" applyFill="1" applyAlignment="1">
      <alignment horizontal="left"/>
    </xf>
    <xf numFmtId="4" fontId="19" fillId="5" borderId="0" xfId="0" applyNumberFormat="1" applyFont="1" applyFill="1"/>
    <xf numFmtId="4" fontId="33" fillId="0" borderId="0" xfId="0" applyNumberFormat="1" applyFont="1"/>
    <xf numFmtId="4" fontId="30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top" wrapText="1"/>
    </xf>
    <xf numFmtId="49" fontId="23" fillId="0" borderId="0" xfId="0" applyNumberFormat="1" applyFont="1" applyAlignment="1">
      <alignment horizontal="center"/>
    </xf>
    <xf numFmtId="4" fontId="3" fillId="8" borderId="0" xfId="0" applyNumberFormat="1" applyFont="1" applyFill="1" applyAlignment="1">
      <alignment horizontal="right" vertical="center"/>
    </xf>
    <xf numFmtId="4" fontId="6" fillId="8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" fontId="11" fillId="8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8" fillId="4" borderId="0" xfId="1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9" fontId="23" fillId="0" borderId="0" xfId="0" applyNumberFormat="1" applyFont="1"/>
    <xf numFmtId="4" fontId="15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0" fontId="35" fillId="0" borderId="0" xfId="0" applyFont="1"/>
    <xf numFmtId="4" fontId="36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36" fillId="0" borderId="0" xfId="0" applyNumberFormat="1" applyFont="1"/>
    <xf numFmtId="4" fontId="37" fillId="8" borderId="0" xfId="0" applyNumberFormat="1" applyFont="1" applyFill="1"/>
    <xf numFmtId="4" fontId="37" fillId="8" borderId="0" xfId="0" applyNumberFormat="1" applyFont="1" applyFill="1" applyAlignment="1">
      <alignment horizontal="right"/>
    </xf>
    <xf numFmtId="4" fontId="36" fillId="0" borderId="0" xfId="0" applyNumberFormat="1" applyFont="1" applyAlignment="1">
      <alignment horizontal="right"/>
    </xf>
    <xf numFmtId="4" fontId="37" fillId="0" borderId="0" xfId="0" applyNumberFormat="1" applyFont="1"/>
    <xf numFmtId="4" fontId="3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4" fontId="37" fillId="0" borderId="0" xfId="0" applyNumberFormat="1" applyFont="1" applyAlignment="1">
      <alignment horizontal="right"/>
    </xf>
    <xf numFmtId="4" fontId="3" fillId="8" borderId="0" xfId="0" applyNumberFormat="1" applyFont="1" applyFill="1"/>
    <xf numFmtId="4" fontId="12" fillId="11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4" fontId="8" fillId="0" borderId="0" xfId="0" applyNumberFormat="1" applyFont="1" applyAlignment="1">
      <alignment horizontal="left"/>
    </xf>
    <xf numFmtId="4" fontId="37" fillId="8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4" fontId="8" fillId="0" borderId="0" xfId="1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/>
    </xf>
    <xf numFmtId="0" fontId="13" fillId="8" borderId="0" xfId="0" applyFont="1" applyFill="1" applyAlignment="1">
      <alignment horizontal="left" vertical="center"/>
    </xf>
    <xf numFmtId="4" fontId="36" fillId="8" borderId="0" xfId="0" applyNumberFormat="1" applyFont="1" applyFill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8" borderId="0" xfId="0" applyNumberFormat="1" applyFont="1" applyFill="1" applyAlignment="1">
      <alignment horizontal="right" vertical="center"/>
    </xf>
    <xf numFmtId="4" fontId="38" fillId="0" borderId="0" xfId="0" applyNumberFormat="1" applyFont="1" applyAlignment="1">
      <alignment horizontal="right" vertical="center"/>
    </xf>
    <xf numFmtId="4" fontId="7" fillId="8" borderId="0" xfId="0" applyNumberFormat="1" applyFont="1" applyFill="1"/>
    <xf numFmtId="4" fontId="7" fillId="8" borderId="0" xfId="0" applyNumberFormat="1" applyFont="1" applyFill="1" applyAlignment="1">
      <alignment horizontal="right" vertical="center"/>
    </xf>
    <xf numFmtId="4" fontId="8" fillId="5" borderId="0" xfId="0" applyNumberFormat="1" applyFont="1" applyFill="1" applyAlignment="1">
      <alignment horizontal="right" vertical="center" wrapText="1"/>
    </xf>
    <xf numFmtId="4" fontId="7" fillId="0" borderId="0" xfId="0" applyNumberFormat="1" applyFont="1" applyAlignment="1">
      <alignment horizontal="right" vertical="center"/>
    </xf>
    <xf numFmtId="4" fontId="39" fillId="8" borderId="0" xfId="0" applyNumberFormat="1" applyFont="1" applyFill="1"/>
    <xf numFmtId="4" fontId="39" fillId="0" borderId="0" xfId="0" applyNumberFormat="1" applyFont="1"/>
    <xf numFmtId="4" fontId="11" fillId="10" borderId="0" xfId="0" applyNumberFormat="1" applyFont="1" applyFill="1" applyAlignment="1">
      <alignment horizontal="center"/>
    </xf>
    <xf numFmtId="4" fontId="7" fillId="10" borderId="0" xfId="0" applyNumberFormat="1" applyFont="1" applyFill="1" applyAlignment="1">
      <alignment horizontal="center"/>
    </xf>
    <xf numFmtId="4" fontId="39" fillId="10" borderId="0" xfId="0" applyNumberFormat="1" applyFont="1" applyFill="1" applyAlignment="1">
      <alignment horizontal="center"/>
    </xf>
    <xf numFmtId="4" fontId="3" fillId="10" borderId="0" xfId="0" applyNumberFormat="1" applyFont="1" applyFill="1" applyAlignment="1">
      <alignment horizontal="right" vertical="center"/>
    </xf>
    <xf numFmtId="4" fontId="11" fillId="10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1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2" fillId="5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4" fontId="11" fillId="8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9" fontId="23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37" fillId="8" borderId="0" xfId="0" applyNumberFormat="1" applyFont="1" applyFill="1" applyAlignment="1">
      <alignment horizontal="right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FF00FF"/>
      <color rgb="FF00FF00"/>
      <color rgb="FFFFFF00"/>
      <color rgb="FFFF6600"/>
      <color rgb="FFB5B5FF"/>
      <color rgb="FF000000"/>
      <color rgb="FFFFCCFF"/>
      <color rgb="FF66FF99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471"/>
  <sheetViews>
    <sheetView showGridLines="0" tabSelected="1" zoomScaleNormal="100" workbookViewId="0">
      <pane ySplit="2" topLeftCell="A3" activePane="bottomLeft" state="frozen"/>
      <selection pane="bottomLeft" activeCell="I4" sqref="I4"/>
    </sheetView>
  </sheetViews>
  <sheetFormatPr defaultRowHeight="15" x14ac:dyDescent="0.25"/>
  <cols>
    <col min="1" max="1" width="1.42578125" style="1" customWidth="1"/>
    <col min="2" max="2" width="18.42578125" style="43" customWidth="1"/>
    <col min="3" max="3" width="67.28515625" style="1" customWidth="1"/>
    <col min="4" max="5" width="16" style="6" customWidth="1"/>
    <col min="6" max="10" width="15.7109375" style="6" customWidth="1"/>
    <col min="11" max="11" width="23.85546875" style="39" customWidth="1"/>
    <col min="12" max="12" width="10.140625" style="59" bestFit="1" customWidth="1"/>
  </cols>
  <sheetData>
    <row r="1" spans="1:13" x14ac:dyDescent="0.25">
      <c r="A1" s="175" t="s">
        <v>537</v>
      </c>
      <c r="B1" s="175"/>
      <c r="C1" s="175"/>
      <c r="D1" s="175"/>
      <c r="E1" s="175"/>
      <c r="F1" s="175"/>
      <c r="G1" s="175"/>
      <c r="H1" s="175"/>
      <c r="I1" s="147"/>
      <c r="J1" s="147"/>
    </row>
    <row r="2" spans="1:13" ht="38.25" x14ac:dyDescent="0.25">
      <c r="A2" s="7"/>
      <c r="B2" s="42" t="s">
        <v>1</v>
      </c>
      <c r="C2" s="8" t="s">
        <v>2</v>
      </c>
      <c r="D2" s="10" t="s">
        <v>469</v>
      </c>
      <c r="E2" s="10" t="s">
        <v>538</v>
      </c>
      <c r="F2" s="77" t="s">
        <v>542</v>
      </c>
      <c r="G2" s="77" t="s">
        <v>579</v>
      </c>
      <c r="H2" s="119" t="s">
        <v>575</v>
      </c>
      <c r="I2" s="119" t="s">
        <v>576</v>
      </c>
      <c r="J2" s="148"/>
    </row>
    <row r="3" spans="1:13" x14ac:dyDescent="0.25">
      <c r="A3" s="168"/>
      <c r="B3" s="184" t="s">
        <v>0</v>
      </c>
      <c r="C3" s="184"/>
      <c r="M3" s="88"/>
    </row>
    <row r="4" spans="1:13" x14ac:dyDescent="0.25">
      <c r="A4" s="168"/>
      <c r="B4" s="44">
        <v>111003</v>
      </c>
      <c r="C4" s="1" t="s">
        <v>3</v>
      </c>
      <c r="D4" s="72">
        <v>1475000</v>
      </c>
      <c r="E4" s="72">
        <v>1475000</v>
      </c>
      <c r="F4" s="109">
        <v>1513546</v>
      </c>
      <c r="G4" s="126">
        <v>1617051</v>
      </c>
      <c r="H4" s="109">
        <v>1695215</v>
      </c>
      <c r="I4" s="109">
        <v>1695215</v>
      </c>
      <c r="J4" s="109"/>
      <c r="K4" s="180"/>
      <c r="L4" s="180"/>
    </row>
    <row r="5" spans="1:13" x14ac:dyDescent="0.25">
      <c r="A5" s="168"/>
      <c r="B5" s="44">
        <v>121001</v>
      </c>
      <c r="C5" s="1" t="s">
        <v>4</v>
      </c>
      <c r="D5" s="72">
        <v>32000</v>
      </c>
      <c r="E5" s="72">
        <v>42000</v>
      </c>
      <c r="F5" s="109">
        <v>40000</v>
      </c>
      <c r="G5" s="126">
        <v>42000</v>
      </c>
      <c r="H5" s="109">
        <v>42000</v>
      </c>
      <c r="I5" s="109">
        <v>42000</v>
      </c>
      <c r="J5" s="109"/>
      <c r="K5" s="181"/>
      <c r="L5" s="181"/>
    </row>
    <row r="6" spans="1:13" x14ac:dyDescent="0.25">
      <c r="A6" s="168"/>
      <c r="B6" s="44">
        <v>121002</v>
      </c>
      <c r="C6" s="1" t="s">
        <v>5</v>
      </c>
      <c r="D6" s="72">
        <v>23000</v>
      </c>
      <c r="E6" s="72">
        <v>37000</v>
      </c>
      <c r="F6" s="109">
        <v>30000</v>
      </c>
      <c r="G6" s="126">
        <v>32000</v>
      </c>
      <c r="H6" s="109">
        <v>32000</v>
      </c>
      <c r="I6" s="153">
        <v>35750</v>
      </c>
      <c r="J6" s="109"/>
      <c r="K6" s="144"/>
    </row>
    <row r="7" spans="1:13" x14ac:dyDescent="0.25">
      <c r="A7" s="168"/>
      <c r="B7" s="44">
        <v>121003</v>
      </c>
      <c r="C7" s="1" t="s">
        <v>6</v>
      </c>
      <c r="D7" s="72">
        <v>3200</v>
      </c>
      <c r="E7" s="72">
        <v>3200</v>
      </c>
      <c r="F7" s="109">
        <v>3200</v>
      </c>
      <c r="G7" s="126">
        <v>3200</v>
      </c>
      <c r="H7" s="109">
        <v>3200</v>
      </c>
      <c r="I7" s="109">
        <v>3200</v>
      </c>
      <c r="J7" s="109"/>
      <c r="K7" s="144"/>
    </row>
    <row r="8" spans="1:13" x14ac:dyDescent="0.25">
      <c r="A8" s="168"/>
      <c r="B8" s="44">
        <v>131001</v>
      </c>
      <c r="C8" s="1" t="s">
        <v>7</v>
      </c>
      <c r="D8" s="72">
        <v>1700</v>
      </c>
      <c r="E8" s="72">
        <v>1932</v>
      </c>
      <c r="F8" s="109">
        <v>1700</v>
      </c>
      <c r="G8" s="126">
        <v>1700</v>
      </c>
      <c r="H8" s="109">
        <v>1866.04</v>
      </c>
      <c r="I8" s="153">
        <v>1876</v>
      </c>
      <c r="J8" s="109"/>
      <c r="K8" s="144"/>
    </row>
    <row r="9" spans="1:13" x14ac:dyDescent="0.25">
      <c r="A9" s="168"/>
      <c r="B9" s="44">
        <v>133012</v>
      </c>
      <c r="C9" s="1" t="s">
        <v>78</v>
      </c>
      <c r="D9" s="72">
        <v>800</v>
      </c>
      <c r="E9" s="72">
        <v>800</v>
      </c>
      <c r="F9" s="109">
        <v>800</v>
      </c>
      <c r="G9" s="126">
        <v>2000</v>
      </c>
      <c r="H9" s="109">
        <v>2880.5</v>
      </c>
      <c r="I9" s="153">
        <v>2973</v>
      </c>
      <c r="J9" s="109"/>
      <c r="K9" s="59"/>
    </row>
    <row r="10" spans="1:13" x14ac:dyDescent="0.25">
      <c r="A10" s="168"/>
      <c r="B10" s="44">
        <v>133013</v>
      </c>
      <c r="C10" s="1" t="s">
        <v>8</v>
      </c>
      <c r="D10" s="72">
        <v>65000</v>
      </c>
      <c r="E10" s="72">
        <v>65000</v>
      </c>
      <c r="F10" s="109">
        <v>65000</v>
      </c>
      <c r="G10" s="126">
        <v>65000</v>
      </c>
      <c r="H10" s="109">
        <v>65000</v>
      </c>
      <c r="I10" s="109">
        <v>65000</v>
      </c>
      <c r="J10" s="109"/>
      <c r="K10" s="144"/>
    </row>
    <row r="11" spans="1:13" x14ac:dyDescent="0.25">
      <c r="A11" s="168"/>
      <c r="B11" s="45">
        <v>139002</v>
      </c>
      <c r="C11" s="1" t="s">
        <v>416</v>
      </c>
      <c r="D11" s="72">
        <v>0</v>
      </c>
      <c r="E11" s="72">
        <v>0</v>
      </c>
      <c r="F11" s="109">
        <v>0</v>
      </c>
      <c r="G11" s="126">
        <v>0</v>
      </c>
      <c r="H11" s="109">
        <v>0</v>
      </c>
      <c r="I11" s="109">
        <v>0</v>
      </c>
      <c r="J11" s="109"/>
    </row>
    <row r="12" spans="1:13" x14ac:dyDescent="0.25">
      <c r="A12" s="168"/>
      <c r="B12" s="46">
        <v>100</v>
      </c>
      <c r="C12" s="5" t="s">
        <v>9</v>
      </c>
      <c r="D12" s="4">
        <f t="shared" ref="D12:H12" si="0">SUM(D4:D11)</f>
        <v>1600700</v>
      </c>
      <c r="E12" s="4">
        <f t="shared" si="0"/>
        <v>1624932</v>
      </c>
      <c r="F12" s="4">
        <f t="shared" si="0"/>
        <v>1654246</v>
      </c>
      <c r="G12" s="4">
        <f t="shared" si="0"/>
        <v>1762951</v>
      </c>
      <c r="H12" s="4">
        <f t="shared" si="0"/>
        <v>1842161.54</v>
      </c>
      <c r="I12" s="4">
        <f t="shared" ref="I12" si="1">SUM(I4:I11)</f>
        <v>1846014</v>
      </c>
      <c r="J12" s="76"/>
    </row>
    <row r="13" spans="1:13" x14ac:dyDescent="0.25">
      <c r="A13" s="168"/>
      <c r="B13" s="44">
        <v>211003</v>
      </c>
      <c r="C13" s="1" t="s">
        <v>417</v>
      </c>
      <c r="D13" s="72">
        <v>0</v>
      </c>
      <c r="E13" s="72">
        <v>414.69</v>
      </c>
      <c r="F13" s="109">
        <v>0</v>
      </c>
      <c r="G13" s="126">
        <v>1382.3</v>
      </c>
      <c r="H13" s="109">
        <v>1382.3</v>
      </c>
      <c r="I13" s="109">
        <v>1382.3</v>
      </c>
      <c r="J13" s="109"/>
      <c r="K13" s="40"/>
    </row>
    <row r="14" spans="1:13" x14ac:dyDescent="0.25">
      <c r="A14" s="168"/>
      <c r="B14" s="44">
        <v>211004</v>
      </c>
      <c r="C14" s="1" t="s">
        <v>439</v>
      </c>
      <c r="D14" s="72">
        <v>0</v>
      </c>
      <c r="E14" s="72">
        <v>7000</v>
      </c>
      <c r="F14" s="109">
        <v>0</v>
      </c>
      <c r="G14" s="126">
        <v>5236.83</v>
      </c>
      <c r="H14" s="109">
        <v>5236.83</v>
      </c>
      <c r="I14" s="109">
        <v>5236.83</v>
      </c>
      <c r="J14" s="109"/>
    </row>
    <row r="15" spans="1:13" x14ac:dyDescent="0.25">
      <c r="A15" s="168"/>
      <c r="B15" s="44">
        <v>212002</v>
      </c>
      <c r="C15" s="1" t="s">
        <v>10</v>
      </c>
      <c r="D15" s="72">
        <v>15000</v>
      </c>
      <c r="E15" s="72">
        <v>15000</v>
      </c>
      <c r="F15" s="109">
        <v>15000</v>
      </c>
      <c r="G15" s="126">
        <v>15000</v>
      </c>
      <c r="H15" s="109">
        <v>15000</v>
      </c>
      <c r="I15" s="109">
        <v>15000</v>
      </c>
      <c r="J15" s="109"/>
      <c r="L15" s="37"/>
      <c r="M15" s="70"/>
    </row>
    <row r="16" spans="1:13" x14ac:dyDescent="0.25">
      <c r="A16" s="168"/>
      <c r="B16" s="44" t="s">
        <v>410</v>
      </c>
      <c r="C16" s="1" t="s">
        <v>411</v>
      </c>
      <c r="D16" s="72">
        <v>1200</v>
      </c>
      <c r="E16" s="72">
        <v>2100</v>
      </c>
      <c r="F16" s="109">
        <v>1200</v>
      </c>
      <c r="G16" s="126">
        <v>1200</v>
      </c>
      <c r="H16" s="109">
        <v>1798</v>
      </c>
      <c r="I16" s="153">
        <v>2100</v>
      </c>
      <c r="J16" s="109"/>
      <c r="K16" s="141"/>
      <c r="L16" s="37"/>
      <c r="M16" s="70"/>
    </row>
    <row r="17" spans="1:13" x14ac:dyDescent="0.25">
      <c r="A17" s="168"/>
      <c r="B17" s="44"/>
      <c r="C17" s="1" t="s">
        <v>220</v>
      </c>
      <c r="D17" s="72">
        <f t="shared" ref="D17:H17" si="2">SUM(D18:D20)</f>
        <v>125000</v>
      </c>
      <c r="E17" s="72">
        <f t="shared" si="2"/>
        <v>124326.46</v>
      </c>
      <c r="F17" s="72">
        <f t="shared" si="2"/>
        <v>121300</v>
      </c>
      <c r="G17" s="126">
        <f t="shared" si="2"/>
        <v>122500</v>
      </c>
      <c r="H17" s="72">
        <f t="shared" si="2"/>
        <v>133696.87</v>
      </c>
      <c r="I17" s="72">
        <f t="shared" ref="I17" si="3">SUM(I18:I20)</f>
        <v>141220</v>
      </c>
      <c r="J17" s="109"/>
    </row>
    <row r="18" spans="1:13" x14ac:dyDescent="0.25">
      <c r="A18" s="168"/>
      <c r="B18" s="151">
        <v>212003</v>
      </c>
      <c r="C18" s="35" t="s">
        <v>205</v>
      </c>
      <c r="D18" s="117">
        <v>68000</v>
      </c>
      <c r="E18" s="117">
        <v>68000</v>
      </c>
      <c r="F18" s="113">
        <v>65000</v>
      </c>
      <c r="G18" s="152">
        <v>65000</v>
      </c>
      <c r="H18" s="113">
        <v>72763.45</v>
      </c>
      <c r="I18" s="154">
        <v>80000</v>
      </c>
      <c r="J18" s="109"/>
    </row>
    <row r="19" spans="1:13" x14ac:dyDescent="0.25">
      <c r="A19" s="168"/>
      <c r="B19" s="151" t="s">
        <v>234</v>
      </c>
      <c r="C19" s="35" t="s">
        <v>90</v>
      </c>
      <c r="D19" s="117">
        <v>1000</v>
      </c>
      <c r="E19" s="117">
        <v>326.45999999999998</v>
      </c>
      <c r="F19" s="113">
        <v>300</v>
      </c>
      <c r="G19" s="152">
        <v>1500</v>
      </c>
      <c r="H19" s="113">
        <v>4933.42</v>
      </c>
      <c r="I19" s="154">
        <v>5220</v>
      </c>
      <c r="J19" s="109"/>
      <c r="K19" s="70"/>
    </row>
    <row r="20" spans="1:13" x14ac:dyDescent="0.25">
      <c r="A20" s="168"/>
      <c r="B20" s="151" t="s">
        <v>233</v>
      </c>
      <c r="C20" s="35" t="s">
        <v>206</v>
      </c>
      <c r="D20" s="117">
        <v>56000</v>
      </c>
      <c r="E20" s="117">
        <v>56000</v>
      </c>
      <c r="F20" s="113">
        <v>56000</v>
      </c>
      <c r="G20" s="152">
        <v>56000</v>
      </c>
      <c r="H20" s="113">
        <v>56000</v>
      </c>
      <c r="I20" s="113">
        <v>56000</v>
      </c>
      <c r="J20" s="109"/>
      <c r="K20" s="182"/>
      <c r="L20" s="182"/>
      <c r="M20" s="182"/>
    </row>
    <row r="21" spans="1:13" x14ac:dyDescent="0.25">
      <c r="A21" s="168"/>
      <c r="B21" s="44"/>
      <c r="C21" s="1" t="s">
        <v>11</v>
      </c>
      <c r="D21" s="72">
        <f t="shared" ref="D21:H21" si="4">SUM(D22:D24)</f>
        <v>9100</v>
      </c>
      <c r="E21" s="72">
        <f t="shared" si="4"/>
        <v>7300</v>
      </c>
      <c r="F21" s="72">
        <f t="shared" si="4"/>
        <v>7300</v>
      </c>
      <c r="G21" s="126">
        <f t="shared" si="4"/>
        <v>7300</v>
      </c>
      <c r="H21" s="72">
        <f t="shared" si="4"/>
        <v>7385</v>
      </c>
      <c r="I21" s="72">
        <f t="shared" ref="I21" si="5">SUM(I22:I24)</f>
        <v>8058</v>
      </c>
      <c r="J21" s="109"/>
    </row>
    <row r="22" spans="1:13" x14ac:dyDescent="0.25">
      <c r="A22" s="168"/>
      <c r="B22" s="151">
        <v>221004</v>
      </c>
      <c r="C22" s="35" t="s">
        <v>207</v>
      </c>
      <c r="D22" s="117">
        <v>3000</v>
      </c>
      <c r="E22" s="117">
        <v>3000</v>
      </c>
      <c r="F22" s="113">
        <v>3000</v>
      </c>
      <c r="G22" s="152">
        <v>3000</v>
      </c>
      <c r="H22" s="113">
        <v>3000</v>
      </c>
      <c r="I22" s="154">
        <v>3050</v>
      </c>
      <c r="J22" s="109"/>
    </row>
    <row r="23" spans="1:13" x14ac:dyDescent="0.25">
      <c r="A23" s="168"/>
      <c r="B23" s="151" t="s">
        <v>232</v>
      </c>
      <c r="C23" s="35" t="s">
        <v>191</v>
      </c>
      <c r="D23" s="117">
        <v>1500</v>
      </c>
      <c r="E23" s="117">
        <v>1300</v>
      </c>
      <c r="F23" s="113">
        <v>1300</v>
      </c>
      <c r="G23" s="152">
        <v>1300</v>
      </c>
      <c r="H23" s="113">
        <v>1385</v>
      </c>
      <c r="I23" s="154">
        <v>1475</v>
      </c>
      <c r="J23" s="109"/>
    </row>
    <row r="24" spans="1:13" x14ac:dyDescent="0.25">
      <c r="A24" s="168"/>
      <c r="B24" s="151" t="s">
        <v>231</v>
      </c>
      <c r="C24" s="35" t="s">
        <v>208</v>
      </c>
      <c r="D24" s="117">
        <v>4600</v>
      </c>
      <c r="E24" s="117">
        <v>3000</v>
      </c>
      <c r="F24" s="113">
        <v>3000</v>
      </c>
      <c r="G24" s="152">
        <v>3000</v>
      </c>
      <c r="H24" s="113">
        <v>3000</v>
      </c>
      <c r="I24" s="154">
        <v>3533</v>
      </c>
      <c r="J24" s="109"/>
    </row>
    <row r="25" spans="1:13" x14ac:dyDescent="0.25">
      <c r="A25" s="168"/>
      <c r="B25" s="44">
        <v>222003</v>
      </c>
      <c r="C25" s="1" t="s">
        <v>12</v>
      </c>
      <c r="D25" s="72">
        <v>0</v>
      </c>
      <c r="E25" s="72">
        <v>1300</v>
      </c>
      <c r="F25" s="109">
        <v>1000</v>
      </c>
      <c r="G25" s="126">
        <v>2500</v>
      </c>
      <c r="H25" s="109">
        <v>2879</v>
      </c>
      <c r="I25" s="153">
        <v>2969</v>
      </c>
      <c r="J25" s="109"/>
      <c r="K25" s="144"/>
    </row>
    <row r="26" spans="1:13" x14ac:dyDescent="0.25">
      <c r="A26" s="168"/>
      <c r="B26" s="44"/>
      <c r="C26" s="1" t="s">
        <v>225</v>
      </c>
      <c r="D26" s="72">
        <f t="shared" ref="D26:H26" si="6">SUM(D27:D32)</f>
        <v>6650</v>
      </c>
      <c r="E26" s="72">
        <f t="shared" si="6"/>
        <v>7233</v>
      </c>
      <c r="F26" s="72">
        <f t="shared" si="6"/>
        <v>5580</v>
      </c>
      <c r="G26" s="126">
        <f t="shared" si="6"/>
        <v>7780</v>
      </c>
      <c r="H26" s="72">
        <f t="shared" si="6"/>
        <v>14470</v>
      </c>
      <c r="I26" s="72">
        <f t="shared" ref="I26" si="7">SUM(I27:I32)</f>
        <v>15903</v>
      </c>
      <c r="J26" s="109"/>
    </row>
    <row r="27" spans="1:13" x14ac:dyDescent="0.25">
      <c r="A27" s="168"/>
      <c r="B27" s="151">
        <v>223001</v>
      </c>
      <c r="C27" s="35" t="s">
        <v>211</v>
      </c>
      <c r="D27" s="117">
        <v>1200</v>
      </c>
      <c r="E27" s="117">
        <v>2100</v>
      </c>
      <c r="F27" s="113">
        <v>1500</v>
      </c>
      <c r="G27" s="152">
        <v>2700</v>
      </c>
      <c r="H27" s="113">
        <v>5500</v>
      </c>
      <c r="I27" s="154">
        <v>6200</v>
      </c>
      <c r="J27" s="109"/>
      <c r="K27" s="70"/>
      <c r="L27" s="37"/>
    </row>
    <row r="28" spans="1:13" x14ac:dyDescent="0.25">
      <c r="A28" s="168"/>
      <c r="B28" s="151" t="s">
        <v>230</v>
      </c>
      <c r="C28" s="35" t="s">
        <v>209</v>
      </c>
      <c r="D28" s="117">
        <v>0</v>
      </c>
      <c r="E28" s="117">
        <v>0</v>
      </c>
      <c r="F28" s="113">
        <v>0</v>
      </c>
      <c r="G28" s="152">
        <v>0</v>
      </c>
      <c r="H28" s="113">
        <v>0</v>
      </c>
      <c r="I28" s="113">
        <v>0</v>
      </c>
      <c r="J28" s="109"/>
      <c r="L28" s="37"/>
    </row>
    <row r="29" spans="1:13" x14ac:dyDescent="0.25">
      <c r="A29" s="168"/>
      <c r="B29" s="151" t="s">
        <v>229</v>
      </c>
      <c r="C29" s="35" t="s">
        <v>173</v>
      </c>
      <c r="D29" s="117">
        <v>20</v>
      </c>
      <c r="E29" s="117">
        <v>103</v>
      </c>
      <c r="F29" s="113">
        <v>50</v>
      </c>
      <c r="G29" s="152">
        <v>50</v>
      </c>
      <c r="H29" s="113">
        <v>193</v>
      </c>
      <c r="I29" s="154">
        <v>215</v>
      </c>
      <c r="J29" s="109"/>
      <c r="L29" s="37"/>
    </row>
    <row r="30" spans="1:13" x14ac:dyDescent="0.25">
      <c r="A30" s="168"/>
      <c r="B30" s="151" t="s">
        <v>228</v>
      </c>
      <c r="C30" s="35" t="s">
        <v>210</v>
      </c>
      <c r="D30" s="117">
        <v>1400</v>
      </c>
      <c r="E30" s="117">
        <v>2500</v>
      </c>
      <c r="F30" s="113">
        <v>1500</v>
      </c>
      <c r="G30" s="152">
        <v>1500</v>
      </c>
      <c r="H30" s="113">
        <v>2096</v>
      </c>
      <c r="I30" s="154">
        <v>2182</v>
      </c>
      <c r="J30" s="109"/>
    </row>
    <row r="31" spans="1:13" x14ac:dyDescent="0.25">
      <c r="A31" s="168"/>
      <c r="B31" s="151" t="s">
        <v>227</v>
      </c>
      <c r="C31" s="35" t="s">
        <v>224</v>
      </c>
      <c r="D31" s="117">
        <v>30</v>
      </c>
      <c r="E31" s="117">
        <v>30</v>
      </c>
      <c r="F31" s="113">
        <v>30</v>
      </c>
      <c r="G31" s="152">
        <v>30</v>
      </c>
      <c r="H31" s="113">
        <v>30</v>
      </c>
      <c r="I31" s="154">
        <v>6</v>
      </c>
      <c r="J31" s="109"/>
    </row>
    <row r="32" spans="1:13" x14ac:dyDescent="0.25">
      <c r="A32" s="168"/>
      <c r="B32" s="49" t="s">
        <v>226</v>
      </c>
      <c r="C32" s="35" t="s">
        <v>200</v>
      </c>
      <c r="D32" s="117">
        <v>4000</v>
      </c>
      <c r="E32" s="117">
        <v>2500</v>
      </c>
      <c r="F32" s="113">
        <v>2500</v>
      </c>
      <c r="G32" s="152">
        <v>3500</v>
      </c>
      <c r="H32" s="113">
        <v>6651</v>
      </c>
      <c r="I32" s="154">
        <v>7300</v>
      </c>
      <c r="J32" s="109"/>
    </row>
    <row r="33" spans="1:12" x14ac:dyDescent="0.25">
      <c r="A33" s="168"/>
      <c r="B33" s="44">
        <v>223004</v>
      </c>
      <c r="C33" s="1" t="s">
        <v>212</v>
      </c>
      <c r="D33" s="72">
        <v>0</v>
      </c>
      <c r="E33" s="72">
        <v>0</v>
      </c>
      <c r="F33" s="109">
        <v>0</v>
      </c>
      <c r="G33" s="126">
        <v>0</v>
      </c>
      <c r="H33" s="109">
        <v>0</v>
      </c>
      <c r="I33" s="109">
        <v>0</v>
      </c>
      <c r="J33" s="109"/>
    </row>
    <row r="34" spans="1:12" x14ac:dyDescent="0.25">
      <c r="A34" s="168"/>
      <c r="B34" s="44">
        <v>229005</v>
      </c>
      <c r="C34" s="1" t="s">
        <v>13</v>
      </c>
      <c r="D34" s="72">
        <v>330</v>
      </c>
      <c r="E34" s="72">
        <v>330</v>
      </c>
      <c r="F34" s="109">
        <v>330</v>
      </c>
      <c r="G34" s="126">
        <v>330</v>
      </c>
      <c r="H34" s="109">
        <v>330</v>
      </c>
      <c r="I34" s="109">
        <v>330</v>
      </c>
      <c r="J34" s="109"/>
      <c r="K34" s="144"/>
    </row>
    <row r="35" spans="1:12" x14ac:dyDescent="0.25">
      <c r="A35" s="168"/>
      <c r="B35" s="44">
        <v>242</v>
      </c>
      <c r="C35" s="1" t="s">
        <v>235</v>
      </c>
      <c r="D35" s="72">
        <v>20</v>
      </c>
      <c r="E35" s="72">
        <v>0</v>
      </c>
      <c r="F35" s="109">
        <v>0</v>
      </c>
      <c r="G35" s="126">
        <v>0</v>
      </c>
      <c r="H35" s="109">
        <v>0</v>
      </c>
      <c r="I35" s="109">
        <v>0</v>
      </c>
      <c r="J35" s="109"/>
    </row>
    <row r="36" spans="1:12" x14ac:dyDescent="0.25">
      <c r="A36" s="168"/>
      <c r="B36" s="44">
        <v>292006</v>
      </c>
      <c r="C36" s="1" t="s">
        <v>544</v>
      </c>
      <c r="D36" s="72">
        <v>177.74</v>
      </c>
      <c r="E36" s="72">
        <v>177.74</v>
      </c>
      <c r="F36" s="109">
        <v>150</v>
      </c>
      <c r="G36" s="126">
        <v>150</v>
      </c>
      <c r="H36" s="109">
        <v>0</v>
      </c>
      <c r="I36" s="109">
        <v>0</v>
      </c>
      <c r="J36" s="109"/>
      <c r="K36" s="70"/>
      <c r="L36" s="37"/>
    </row>
    <row r="37" spans="1:12" x14ac:dyDescent="0.25">
      <c r="A37" s="168"/>
      <c r="B37" s="44">
        <v>292008</v>
      </c>
      <c r="C37" s="1" t="s">
        <v>236</v>
      </c>
      <c r="D37" s="72">
        <v>100</v>
      </c>
      <c r="E37" s="72">
        <v>0</v>
      </c>
      <c r="F37" s="109">
        <v>0</v>
      </c>
      <c r="G37" s="126">
        <v>0</v>
      </c>
      <c r="H37" s="109">
        <v>0</v>
      </c>
      <c r="I37" s="109">
        <v>0</v>
      </c>
      <c r="J37" s="109"/>
      <c r="K37" s="144"/>
    </row>
    <row r="38" spans="1:12" x14ac:dyDescent="0.25">
      <c r="A38" s="168"/>
      <c r="B38" s="116">
        <v>292027</v>
      </c>
      <c r="C38" s="3" t="s">
        <v>14</v>
      </c>
      <c r="D38" s="72">
        <v>0</v>
      </c>
      <c r="E38" s="72">
        <v>0</v>
      </c>
      <c r="F38" s="109">
        <v>0</v>
      </c>
      <c r="G38" s="126">
        <v>130</v>
      </c>
      <c r="H38" s="109">
        <v>193</v>
      </c>
      <c r="I38" s="153">
        <v>0</v>
      </c>
      <c r="J38" s="109"/>
    </row>
    <row r="39" spans="1:12" x14ac:dyDescent="0.25">
      <c r="A39" s="168"/>
      <c r="B39" s="44">
        <v>292012</v>
      </c>
      <c r="C39" s="1" t="s">
        <v>213</v>
      </c>
      <c r="D39" s="72">
        <v>0</v>
      </c>
      <c r="E39" s="72">
        <v>0</v>
      </c>
      <c r="F39" s="109">
        <v>0</v>
      </c>
      <c r="G39" s="126">
        <v>0</v>
      </c>
      <c r="H39" s="109">
        <v>0</v>
      </c>
      <c r="I39" s="109">
        <v>0</v>
      </c>
      <c r="J39" s="109"/>
    </row>
    <row r="40" spans="1:12" x14ac:dyDescent="0.25">
      <c r="A40" s="168"/>
      <c r="B40" s="44">
        <v>292017</v>
      </c>
      <c r="C40" s="1" t="s">
        <v>15</v>
      </c>
      <c r="D40" s="72">
        <v>0</v>
      </c>
      <c r="E40" s="72">
        <v>3495.22</v>
      </c>
      <c r="F40" s="109">
        <v>10000</v>
      </c>
      <c r="G40" s="126">
        <v>14688.29</v>
      </c>
      <c r="H40" s="109">
        <v>14688.29</v>
      </c>
      <c r="I40" s="109">
        <v>14688.29</v>
      </c>
      <c r="J40" s="109"/>
      <c r="K40" s="70"/>
      <c r="L40" s="70"/>
    </row>
    <row r="41" spans="1:12" x14ac:dyDescent="0.25">
      <c r="A41" s="168"/>
      <c r="B41" s="43" t="s">
        <v>437</v>
      </c>
      <c r="C41" s="1" t="s">
        <v>438</v>
      </c>
      <c r="D41" s="23">
        <v>97</v>
      </c>
      <c r="E41" s="23">
        <v>80</v>
      </c>
      <c r="F41" s="109">
        <v>80</v>
      </c>
      <c r="G41" s="126">
        <v>80</v>
      </c>
      <c r="H41" s="109">
        <v>213</v>
      </c>
      <c r="I41" s="109">
        <v>213</v>
      </c>
      <c r="J41" s="109"/>
    </row>
    <row r="42" spans="1:12" x14ac:dyDescent="0.25">
      <c r="A42" s="168"/>
      <c r="B42" s="43" t="s">
        <v>495</v>
      </c>
      <c r="C42" s="1" t="s">
        <v>431</v>
      </c>
      <c r="D42" s="23">
        <v>0</v>
      </c>
      <c r="E42" s="23">
        <v>10000</v>
      </c>
      <c r="F42" s="109">
        <v>0</v>
      </c>
      <c r="G42" s="126">
        <v>0</v>
      </c>
      <c r="H42" s="109">
        <v>0</v>
      </c>
      <c r="I42" s="109">
        <v>0</v>
      </c>
      <c r="J42" s="109"/>
    </row>
    <row r="43" spans="1:12" x14ac:dyDescent="0.25">
      <c r="A43" s="168"/>
      <c r="B43" s="43" t="s">
        <v>494</v>
      </c>
      <c r="C43" s="1" t="s">
        <v>464</v>
      </c>
      <c r="D43" s="23">
        <v>42273.68</v>
      </c>
      <c r="E43" s="23">
        <v>43655.79</v>
      </c>
      <c r="F43" s="109">
        <v>31189.64</v>
      </c>
      <c r="G43" s="126">
        <v>42633.38</v>
      </c>
      <c r="H43" s="109">
        <v>42633.38</v>
      </c>
      <c r="I43" s="109">
        <v>42651.82</v>
      </c>
      <c r="J43" s="109"/>
    </row>
    <row r="44" spans="1:12" x14ac:dyDescent="0.25">
      <c r="A44" s="168"/>
      <c r="B44" s="41" t="s">
        <v>494</v>
      </c>
      <c r="C44" s="1" t="s">
        <v>514</v>
      </c>
      <c r="D44" s="23"/>
      <c r="E44" s="109">
        <v>12793.31</v>
      </c>
      <c r="F44" s="109">
        <v>50460.5</v>
      </c>
      <c r="G44" s="126">
        <v>61261.11</v>
      </c>
      <c r="H44" s="72">
        <v>61261.11</v>
      </c>
      <c r="I44" s="72">
        <v>62941.97</v>
      </c>
      <c r="J44" s="109"/>
    </row>
    <row r="45" spans="1:12" x14ac:dyDescent="0.25">
      <c r="A45" s="168"/>
      <c r="B45" s="44">
        <v>200000</v>
      </c>
      <c r="C45" s="1" t="s">
        <v>16</v>
      </c>
      <c r="D45" s="23">
        <v>23200</v>
      </c>
      <c r="E45" s="23">
        <v>36529.279999999999</v>
      </c>
      <c r="F45" s="109">
        <v>22250</v>
      </c>
      <c r="G45" s="129">
        <v>31628.080000000002</v>
      </c>
      <c r="H45" s="23">
        <v>31628.080000000002</v>
      </c>
      <c r="I45" s="23">
        <v>36817.24</v>
      </c>
      <c r="J45" s="109"/>
      <c r="L45" s="37"/>
    </row>
    <row r="46" spans="1:12" x14ac:dyDescent="0.25">
      <c r="A46" s="168"/>
      <c r="B46" s="44">
        <v>300000</v>
      </c>
      <c r="C46" s="1" t="s">
        <v>17</v>
      </c>
      <c r="D46" s="72">
        <v>35000</v>
      </c>
      <c r="E46" s="72">
        <v>40000</v>
      </c>
      <c r="F46" s="109">
        <v>35000</v>
      </c>
      <c r="G46" s="126">
        <v>35000</v>
      </c>
      <c r="H46" s="72">
        <v>35000</v>
      </c>
      <c r="I46" s="72">
        <v>35000</v>
      </c>
      <c r="J46" s="109"/>
      <c r="L46" s="89"/>
    </row>
    <row r="47" spans="1:12" x14ac:dyDescent="0.25">
      <c r="A47" s="168"/>
      <c r="B47" s="46">
        <v>200</v>
      </c>
      <c r="C47" s="5" t="s">
        <v>18</v>
      </c>
      <c r="D47" s="4">
        <f t="shared" ref="D47:H47" si="8">SUM(D13:D17)+D21+D25+D26+SUM(D33:D46)</f>
        <v>258148.41999999998</v>
      </c>
      <c r="E47" s="4">
        <f t="shared" si="8"/>
        <v>311735.49</v>
      </c>
      <c r="F47" s="4">
        <f t="shared" si="8"/>
        <v>300840.14</v>
      </c>
      <c r="G47" s="4">
        <f t="shared" si="8"/>
        <v>348799.99</v>
      </c>
      <c r="H47" s="4">
        <f t="shared" si="8"/>
        <v>367794.86</v>
      </c>
      <c r="I47" s="4">
        <f t="shared" ref="I47" si="9">SUM(I13:I17)+I21+I25+I26+SUM(I33:I46)</f>
        <v>384511.45</v>
      </c>
      <c r="J47" s="109"/>
    </row>
    <row r="48" spans="1:12" x14ac:dyDescent="0.25">
      <c r="A48" s="168"/>
      <c r="B48" s="44" t="s">
        <v>238</v>
      </c>
      <c r="C48" s="1" t="s">
        <v>19</v>
      </c>
      <c r="D48" s="72">
        <v>13700</v>
      </c>
      <c r="E48" s="72">
        <v>13778.26</v>
      </c>
      <c r="F48" s="109">
        <v>13700</v>
      </c>
      <c r="G48" s="126">
        <v>13463.6</v>
      </c>
      <c r="H48" s="109">
        <v>13463.6</v>
      </c>
      <c r="I48" s="109">
        <v>13463.6</v>
      </c>
      <c r="J48" s="109"/>
    </row>
    <row r="49" spans="1:15" x14ac:dyDescent="0.25">
      <c r="A49" s="168"/>
      <c r="B49" s="44" t="s">
        <v>241</v>
      </c>
      <c r="C49" s="1" t="s">
        <v>492</v>
      </c>
      <c r="D49" s="72">
        <v>5100</v>
      </c>
      <c r="E49" s="72">
        <v>4533.75</v>
      </c>
      <c r="F49" s="109">
        <v>4500</v>
      </c>
      <c r="G49" s="126">
        <v>4527.1000000000004</v>
      </c>
      <c r="H49" s="109">
        <v>4527.1000000000004</v>
      </c>
      <c r="I49" s="109">
        <v>4527.1000000000004</v>
      </c>
      <c r="J49" s="109"/>
      <c r="L49" s="37"/>
    </row>
    <row r="50" spans="1:15" x14ac:dyDescent="0.25">
      <c r="A50" s="168"/>
      <c r="B50" s="44" t="s">
        <v>242</v>
      </c>
      <c r="C50" s="1" t="s">
        <v>244</v>
      </c>
      <c r="D50" s="72">
        <v>3800</v>
      </c>
      <c r="E50" s="72">
        <v>3800</v>
      </c>
      <c r="F50" s="109">
        <v>3000</v>
      </c>
      <c r="G50" s="126">
        <v>3000</v>
      </c>
      <c r="H50" s="109">
        <v>3000</v>
      </c>
      <c r="I50" s="153">
        <v>3865.36</v>
      </c>
      <c r="J50" s="109"/>
      <c r="K50" s="144"/>
      <c r="L50" s="183"/>
      <c r="M50" s="183"/>
      <c r="N50" s="183"/>
      <c r="O50" s="183"/>
    </row>
    <row r="51" spans="1:15" x14ac:dyDescent="0.25">
      <c r="A51" s="168"/>
      <c r="B51" s="44" t="s">
        <v>243</v>
      </c>
      <c r="C51" s="1" t="s">
        <v>245</v>
      </c>
      <c r="D51" s="72">
        <v>15000</v>
      </c>
      <c r="E51" s="72">
        <v>63311.4</v>
      </c>
      <c r="F51" s="109">
        <v>63000</v>
      </c>
      <c r="G51" s="126">
        <v>63000</v>
      </c>
      <c r="H51" s="109">
        <v>63000</v>
      </c>
      <c r="I51" s="153">
        <v>8350.7999999999993</v>
      </c>
      <c r="J51" s="109"/>
      <c r="L51" s="183"/>
      <c r="M51" s="183"/>
      <c r="N51" s="183"/>
      <c r="O51" s="183"/>
    </row>
    <row r="52" spans="1:15" x14ac:dyDescent="0.25">
      <c r="A52" s="168"/>
      <c r="B52" s="44" t="s">
        <v>246</v>
      </c>
      <c r="C52" s="1" t="s">
        <v>247</v>
      </c>
      <c r="D52" s="72">
        <v>1100</v>
      </c>
      <c r="E52" s="72">
        <v>1070.3499999999999</v>
      </c>
      <c r="F52" s="109">
        <v>1070</v>
      </c>
      <c r="G52" s="126">
        <v>1070.9100000000001</v>
      </c>
      <c r="H52" s="109">
        <v>1070.9100000000001</v>
      </c>
      <c r="I52" s="109">
        <v>1070.9100000000001</v>
      </c>
      <c r="J52" s="109"/>
      <c r="L52" s="37"/>
    </row>
    <row r="53" spans="1:15" x14ac:dyDescent="0.25">
      <c r="A53" s="168"/>
      <c r="B53" s="44" t="s">
        <v>248</v>
      </c>
      <c r="C53" s="1" t="s">
        <v>249</v>
      </c>
      <c r="D53" s="72">
        <v>836940</v>
      </c>
      <c r="E53" s="72">
        <v>873253.19</v>
      </c>
      <c r="F53" s="109">
        <v>817478</v>
      </c>
      <c r="G53" s="126">
        <v>891161.95</v>
      </c>
      <c r="H53" s="109">
        <v>891161.95</v>
      </c>
      <c r="I53" s="109">
        <v>921013.81</v>
      </c>
      <c r="J53" s="109"/>
      <c r="L53" s="37"/>
    </row>
    <row r="54" spans="1:15" x14ac:dyDescent="0.25">
      <c r="A54" s="168"/>
      <c r="B54" s="44" t="s">
        <v>440</v>
      </c>
      <c r="C54" s="1" t="s">
        <v>441</v>
      </c>
      <c r="D54" s="72">
        <v>0</v>
      </c>
      <c r="E54" s="72">
        <v>7791.15</v>
      </c>
      <c r="F54" s="109">
        <v>0</v>
      </c>
      <c r="G54" s="126">
        <v>0</v>
      </c>
      <c r="H54" s="109">
        <v>0</v>
      </c>
      <c r="I54" s="109">
        <v>0</v>
      </c>
      <c r="J54" s="109"/>
      <c r="L54" s="37"/>
    </row>
    <row r="55" spans="1:15" x14ac:dyDescent="0.25">
      <c r="A55" s="168"/>
      <c r="B55" s="44" t="s">
        <v>240</v>
      </c>
      <c r="C55" s="1" t="s">
        <v>239</v>
      </c>
      <c r="D55" s="72">
        <v>0</v>
      </c>
      <c r="E55" s="72">
        <v>0</v>
      </c>
      <c r="F55" s="109">
        <v>2500</v>
      </c>
      <c r="G55" s="126">
        <v>2500</v>
      </c>
      <c r="H55" s="109">
        <v>7265.16</v>
      </c>
      <c r="I55" s="153">
        <v>7308.64</v>
      </c>
      <c r="J55" s="109"/>
      <c r="L55" s="37"/>
    </row>
    <row r="56" spans="1:15" x14ac:dyDescent="0.25">
      <c r="A56" s="168"/>
      <c r="B56" s="44"/>
      <c r="C56" s="1" t="s">
        <v>470</v>
      </c>
      <c r="D56" s="72">
        <v>0</v>
      </c>
      <c r="E56" s="72">
        <v>0</v>
      </c>
      <c r="F56" s="109">
        <v>0</v>
      </c>
      <c r="G56" s="126">
        <v>0</v>
      </c>
      <c r="H56" s="109">
        <v>0</v>
      </c>
      <c r="I56" s="109">
        <v>0</v>
      </c>
      <c r="J56" s="109"/>
      <c r="L56" s="37"/>
    </row>
    <row r="57" spans="1:15" x14ac:dyDescent="0.25">
      <c r="A57" s="168"/>
      <c r="B57" s="44" t="s">
        <v>253</v>
      </c>
      <c r="C57" s="3" t="s">
        <v>45</v>
      </c>
      <c r="D57" s="72">
        <v>200</v>
      </c>
      <c r="E57" s="72">
        <v>0</v>
      </c>
      <c r="F57" s="109">
        <v>0</v>
      </c>
      <c r="G57" s="126">
        <v>217.14</v>
      </c>
      <c r="H57" s="109">
        <v>217.14</v>
      </c>
      <c r="I57" s="109">
        <v>217.14</v>
      </c>
      <c r="J57" s="109"/>
      <c r="K57" s="59"/>
      <c r="L57" s="37"/>
    </row>
    <row r="58" spans="1:15" x14ac:dyDescent="0.25">
      <c r="A58" s="168"/>
      <c r="B58" s="44">
        <v>311</v>
      </c>
      <c r="C58" s="1" t="s">
        <v>461</v>
      </c>
      <c r="D58" s="87">
        <v>0</v>
      </c>
      <c r="E58" s="87">
        <v>3400</v>
      </c>
      <c r="F58" s="109">
        <v>0</v>
      </c>
      <c r="G58" s="126">
        <v>0</v>
      </c>
      <c r="H58" s="109">
        <v>0</v>
      </c>
      <c r="I58" s="109">
        <v>0</v>
      </c>
      <c r="J58" s="109"/>
      <c r="K58" s="59"/>
      <c r="L58" s="37"/>
    </row>
    <row r="59" spans="1:15" x14ac:dyDescent="0.25">
      <c r="A59" s="168"/>
      <c r="B59" s="44" t="s">
        <v>250</v>
      </c>
      <c r="C59" s="1" t="s">
        <v>429</v>
      </c>
      <c r="D59" s="72">
        <v>0</v>
      </c>
      <c r="E59" s="72">
        <v>0</v>
      </c>
      <c r="F59" s="109">
        <v>3000</v>
      </c>
      <c r="G59" s="126">
        <v>3000</v>
      </c>
      <c r="H59" s="109">
        <v>3000</v>
      </c>
      <c r="I59" s="109">
        <v>3000</v>
      </c>
      <c r="J59" s="109"/>
      <c r="K59" s="174"/>
      <c r="L59" s="174"/>
    </row>
    <row r="60" spans="1:15" x14ac:dyDescent="0.25">
      <c r="A60" s="168"/>
      <c r="B60" s="44" t="s">
        <v>237</v>
      </c>
      <c r="C60" s="3" t="s">
        <v>418</v>
      </c>
      <c r="D60" s="72">
        <v>10000</v>
      </c>
      <c r="E60" s="72">
        <v>10000</v>
      </c>
      <c r="F60" s="109">
        <v>15000</v>
      </c>
      <c r="G60" s="126">
        <v>15000</v>
      </c>
      <c r="H60" s="109">
        <v>15000</v>
      </c>
      <c r="I60" s="153">
        <v>9983.7999999999993</v>
      </c>
      <c r="J60" s="109"/>
      <c r="K60" s="181"/>
      <c r="L60" s="181"/>
      <c r="M60" s="90"/>
      <c r="N60" s="90"/>
      <c r="O60" s="90"/>
    </row>
    <row r="61" spans="1:15" x14ac:dyDescent="0.25">
      <c r="A61" s="168"/>
      <c r="B61" s="44"/>
      <c r="C61" s="3" t="s">
        <v>567</v>
      </c>
      <c r="D61" s="72"/>
      <c r="E61" s="72"/>
      <c r="F61" s="109"/>
      <c r="G61" s="126"/>
      <c r="H61" s="109">
        <v>2700</v>
      </c>
      <c r="I61" s="109">
        <v>2700</v>
      </c>
      <c r="J61" s="109"/>
      <c r="K61" s="141"/>
      <c r="L61" s="141"/>
      <c r="M61" s="90"/>
      <c r="N61" s="90"/>
      <c r="O61" s="90"/>
    </row>
    <row r="62" spans="1:15" x14ac:dyDescent="0.25">
      <c r="A62" s="168"/>
      <c r="B62" s="44" t="s">
        <v>525</v>
      </c>
      <c r="C62" s="3" t="s">
        <v>524</v>
      </c>
      <c r="D62" s="72"/>
      <c r="E62" s="72">
        <v>1012.13</v>
      </c>
      <c r="F62" s="109">
        <v>0</v>
      </c>
      <c r="G62" s="126">
        <v>0</v>
      </c>
      <c r="H62" s="109">
        <v>0</v>
      </c>
      <c r="I62" s="109">
        <v>0</v>
      </c>
      <c r="J62" s="109"/>
      <c r="K62" s="70"/>
      <c r="L62" s="110"/>
      <c r="M62" s="110"/>
      <c r="N62" s="110"/>
      <c r="O62" s="90"/>
    </row>
    <row r="63" spans="1:15" x14ac:dyDescent="0.25">
      <c r="A63" s="168"/>
      <c r="B63" s="44" t="s">
        <v>251</v>
      </c>
      <c r="C63" s="1" t="s">
        <v>252</v>
      </c>
      <c r="D63" s="72">
        <v>26651</v>
      </c>
      <c r="E63" s="72">
        <v>26651</v>
      </c>
      <c r="F63" s="109">
        <v>26650</v>
      </c>
      <c r="G63" s="126">
        <v>26650</v>
      </c>
      <c r="H63" s="109">
        <v>26650</v>
      </c>
      <c r="I63" s="109">
        <v>26650</v>
      </c>
      <c r="J63" s="109"/>
      <c r="K63" s="59"/>
      <c r="L63" s="110"/>
      <c r="M63" s="110"/>
      <c r="N63" s="110"/>
      <c r="O63" s="90"/>
    </row>
    <row r="64" spans="1:15" x14ac:dyDescent="0.25">
      <c r="A64" s="168"/>
      <c r="B64" s="44"/>
      <c r="C64" s="1" t="s">
        <v>465</v>
      </c>
      <c r="D64" s="72">
        <v>10000</v>
      </c>
      <c r="E64" s="72">
        <v>10000</v>
      </c>
      <c r="F64" s="109">
        <v>0</v>
      </c>
      <c r="G64" s="126">
        <v>0</v>
      </c>
      <c r="H64" s="109">
        <v>0</v>
      </c>
      <c r="I64" s="109">
        <v>0</v>
      </c>
      <c r="J64" s="109"/>
      <c r="K64" s="70"/>
      <c r="L64" s="110"/>
      <c r="M64" s="110"/>
      <c r="N64" s="110"/>
      <c r="O64" s="90"/>
    </row>
    <row r="65" spans="1:20" x14ac:dyDescent="0.25">
      <c r="A65" s="168"/>
      <c r="B65" s="44" t="s">
        <v>471</v>
      </c>
      <c r="C65" s="1" t="s">
        <v>543</v>
      </c>
      <c r="D65" s="72">
        <v>0</v>
      </c>
      <c r="E65" s="72">
        <v>80870</v>
      </c>
      <c r="F65" s="109">
        <v>0</v>
      </c>
      <c r="G65" s="126">
        <v>260</v>
      </c>
      <c r="H65" s="109">
        <v>260</v>
      </c>
      <c r="I65" s="109">
        <v>260</v>
      </c>
      <c r="J65" s="109"/>
      <c r="K65" s="70"/>
    </row>
    <row r="66" spans="1:20" x14ac:dyDescent="0.25">
      <c r="A66" s="168"/>
      <c r="B66" s="44" t="s">
        <v>493</v>
      </c>
      <c r="C66" s="1" t="s">
        <v>478</v>
      </c>
      <c r="D66" s="72">
        <v>11196.61</v>
      </c>
      <c r="E66" s="72">
        <v>0</v>
      </c>
      <c r="F66" s="109">
        <v>0</v>
      </c>
      <c r="G66" s="126">
        <v>0</v>
      </c>
      <c r="H66" s="109">
        <v>0</v>
      </c>
      <c r="I66" s="109">
        <v>0</v>
      </c>
      <c r="J66" s="109"/>
      <c r="K66" s="70"/>
    </row>
    <row r="67" spans="1:20" x14ac:dyDescent="0.25">
      <c r="A67" s="168"/>
      <c r="B67" s="44"/>
      <c r="C67" s="1" t="s">
        <v>536</v>
      </c>
      <c r="D67" s="72"/>
      <c r="E67" s="72">
        <v>2413</v>
      </c>
      <c r="F67" s="109">
        <v>0</v>
      </c>
      <c r="G67" s="126">
        <v>0</v>
      </c>
      <c r="H67" s="109">
        <v>0</v>
      </c>
      <c r="I67" s="109">
        <v>0</v>
      </c>
      <c r="J67" s="109"/>
      <c r="K67" s="70"/>
    </row>
    <row r="68" spans="1:20" x14ac:dyDescent="0.25">
      <c r="A68" s="168"/>
      <c r="B68" s="44"/>
      <c r="C68" s="1" t="s">
        <v>428</v>
      </c>
      <c r="D68" s="72">
        <v>41930</v>
      </c>
      <c r="E68" s="72">
        <v>18413.55</v>
      </c>
      <c r="F68" s="109">
        <v>15000</v>
      </c>
      <c r="G68" s="126">
        <v>20029.46</v>
      </c>
      <c r="H68" s="109">
        <v>20029.46</v>
      </c>
      <c r="I68" s="155">
        <v>12323.13</v>
      </c>
      <c r="J68" s="109"/>
      <c r="K68" s="70"/>
      <c r="L68" s="122"/>
    </row>
    <row r="69" spans="1:20" x14ac:dyDescent="0.25">
      <c r="A69" s="168"/>
      <c r="B69" s="46">
        <v>300</v>
      </c>
      <c r="C69" s="5" t="s">
        <v>20</v>
      </c>
      <c r="D69" s="4">
        <f t="shared" ref="D69:I69" si="10">SUM(D48:D68)</f>
        <v>975617.61</v>
      </c>
      <c r="E69" s="4">
        <f t="shared" si="10"/>
        <v>1120297.78</v>
      </c>
      <c r="F69" s="4">
        <f t="shared" si="10"/>
        <v>964898</v>
      </c>
      <c r="G69" s="4">
        <f t="shared" si="10"/>
        <v>1043880.1599999999</v>
      </c>
      <c r="H69" s="4">
        <f t="shared" si="10"/>
        <v>1051345.32</v>
      </c>
      <c r="I69" s="4">
        <f t="shared" si="10"/>
        <v>1014734.2900000002</v>
      </c>
      <c r="J69" s="76"/>
    </row>
    <row r="70" spans="1:20" x14ac:dyDescent="0.25">
      <c r="A70" s="168"/>
      <c r="B70" s="172" t="s">
        <v>22</v>
      </c>
      <c r="C70" s="172"/>
      <c r="D70" s="9">
        <f t="shared" ref="D70:I70" si="11">D12+D47+D69</f>
        <v>2834466.03</v>
      </c>
      <c r="E70" s="9">
        <f t="shared" si="11"/>
        <v>3056965.27</v>
      </c>
      <c r="F70" s="9">
        <f t="shared" si="11"/>
        <v>2919984.14</v>
      </c>
      <c r="G70" s="9">
        <f t="shared" si="11"/>
        <v>3155631.1500000004</v>
      </c>
      <c r="H70" s="9">
        <f t="shared" si="11"/>
        <v>3261301.7199999997</v>
      </c>
      <c r="I70" s="9">
        <f t="shared" si="11"/>
        <v>3245259.74</v>
      </c>
      <c r="J70" s="81"/>
    </row>
    <row r="71" spans="1:20" x14ac:dyDescent="0.25">
      <c r="A71" s="168"/>
      <c r="B71" s="41" t="s">
        <v>442</v>
      </c>
      <c r="C71" s="41" t="s">
        <v>443</v>
      </c>
      <c r="D71" s="23">
        <v>30000</v>
      </c>
      <c r="E71" s="23">
        <v>23050.560000000001</v>
      </c>
      <c r="F71" s="109">
        <v>6949.44</v>
      </c>
      <c r="G71" s="126">
        <v>6949.44</v>
      </c>
      <c r="H71" s="109">
        <v>6949.44</v>
      </c>
      <c r="I71" s="109">
        <v>6949.44</v>
      </c>
      <c r="J71" s="109"/>
      <c r="K71" s="70"/>
    </row>
    <row r="72" spans="1:20" x14ac:dyDescent="0.25">
      <c r="A72" s="168"/>
      <c r="B72" s="41" t="s">
        <v>444</v>
      </c>
      <c r="C72" s="41" t="s">
        <v>445</v>
      </c>
      <c r="D72" s="23">
        <v>0</v>
      </c>
      <c r="E72" s="23">
        <v>0</v>
      </c>
      <c r="F72" s="109">
        <v>0</v>
      </c>
      <c r="G72" s="126">
        <v>0</v>
      </c>
      <c r="H72" s="109">
        <v>0</v>
      </c>
      <c r="I72" s="109">
        <v>0</v>
      </c>
      <c r="J72" s="109"/>
    </row>
    <row r="73" spans="1:20" x14ac:dyDescent="0.25">
      <c r="A73" s="168"/>
      <c r="B73" s="41" t="s">
        <v>446</v>
      </c>
      <c r="C73" s="41" t="s">
        <v>447</v>
      </c>
      <c r="D73" s="23">
        <v>62062.66</v>
      </c>
      <c r="E73" s="23">
        <v>62062.66</v>
      </c>
      <c r="F73" s="109">
        <v>0</v>
      </c>
      <c r="G73" s="126">
        <v>0</v>
      </c>
      <c r="H73" s="109">
        <v>0</v>
      </c>
      <c r="I73" s="109">
        <v>0</v>
      </c>
      <c r="J73" s="109"/>
      <c r="K73" s="70"/>
    </row>
    <row r="74" spans="1:20" x14ac:dyDescent="0.25">
      <c r="A74" s="168"/>
      <c r="B74" s="41" t="s">
        <v>448</v>
      </c>
      <c r="C74" s="41" t="s">
        <v>449</v>
      </c>
      <c r="D74" s="23">
        <v>0</v>
      </c>
      <c r="E74" s="23">
        <v>0</v>
      </c>
      <c r="F74" s="109">
        <v>0</v>
      </c>
      <c r="G74" s="126">
        <v>0</v>
      </c>
      <c r="H74" s="109">
        <v>0</v>
      </c>
      <c r="I74" s="109">
        <v>0</v>
      </c>
      <c r="J74" s="109"/>
      <c r="K74" s="40"/>
    </row>
    <row r="75" spans="1:20" x14ac:dyDescent="0.25">
      <c r="A75" s="168"/>
      <c r="B75" s="41" t="s">
        <v>496</v>
      </c>
      <c r="C75" s="41" t="s">
        <v>497</v>
      </c>
      <c r="D75" s="23">
        <v>0</v>
      </c>
      <c r="E75" s="23">
        <v>1557</v>
      </c>
      <c r="F75" s="109">
        <v>0</v>
      </c>
      <c r="G75" s="126">
        <v>0</v>
      </c>
      <c r="H75" s="109">
        <v>0</v>
      </c>
      <c r="I75" s="109">
        <v>0</v>
      </c>
      <c r="J75" s="109"/>
    </row>
    <row r="76" spans="1:20" x14ac:dyDescent="0.25">
      <c r="A76" s="168"/>
      <c r="B76" s="41">
        <v>231</v>
      </c>
      <c r="C76" s="41" t="s">
        <v>545</v>
      </c>
      <c r="D76" s="23"/>
      <c r="E76" s="23"/>
      <c r="F76" s="109"/>
      <c r="G76" s="126">
        <v>4535</v>
      </c>
      <c r="H76" s="109">
        <v>0</v>
      </c>
      <c r="I76" s="109">
        <v>0</v>
      </c>
      <c r="J76" s="109"/>
    </row>
    <row r="77" spans="1:20" x14ac:dyDescent="0.25">
      <c r="A77" s="168"/>
      <c r="B77" s="41">
        <v>231</v>
      </c>
      <c r="C77" s="41" t="s">
        <v>565</v>
      </c>
      <c r="D77" s="23"/>
      <c r="E77" s="23"/>
      <c r="F77" s="109"/>
      <c r="G77" s="126">
        <v>1111</v>
      </c>
      <c r="H77" s="109">
        <v>5366</v>
      </c>
      <c r="I77" s="109">
        <v>5366</v>
      </c>
      <c r="J77" s="109"/>
    </row>
    <row r="78" spans="1:20" x14ac:dyDescent="0.25">
      <c r="A78" s="168"/>
      <c r="B78" s="41" t="s">
        <v>466</v>
      </c>
      <c r="C78" s="41" t="s">
        <v>467</v>
      </c>
      <c r="D78" s="23">
        <v>14650</v>
      </c>
      <c r="E78" s="23">
        <v>25025.25</v>
      </c>
      <c r="F78" s="109">
        <v>0</v>
      </c>
      <c r="G78" s="126">
        <v>0</v>
      </c>
      <c r="H78" s="109">
        <v>0</v>
      </c>
      <c r="I78" s="109">
        <v>0</v>
      </c>
      <c r="J78" s="109"/>
      <c r="L78" s="37"/>
    </row>
    <row r="79" spans="1:20" x14ac:dyDescent="0.25">
      <c r="A79" s="168"/>
      <c r="B79" s="41">
        <v>231001</v>
      </c>
      <c r="C79" s="41" t="s">
        <v>450</v>
      </c>
      <c r="D79" s="23">
        <v>0</v>
      </c>
      <c r="E79" s="23">
        <v>0</v>
      </c>
      <c r="F79" s="109">
        <v>0</v>
      </c>
      <c r="G79" s="126">
        <v>0</v>
      </c>
      <c r="H79" s="109">
        <v>0</v>
      </c>
      <c r="I79" s="109">
        <v>0</v>
      </c>
      <c r="J79" s="109"/>
      <c r="L79" s="37"/>
    </row>
    <row r="80" spans="1:20" x14ac:dyDescent="0.25">
      <c r="A80" s="168"/>
      <c r="B80" s="41" t="s">
        <v>451</v>
      </c>
      <c r="C80" s="41" t="s">
        <v>450</v>
      </c>
      <c r="D80" s="23">
        <v>28700</v>
      </c>
      <c r="E80" s="23">
        <v>10500</v>
      </c>
      <c r="F80" s="109">
        <v>6000</v>
      </c>
      <c r="G80" s="126">
        <v>13000</v>
      </c>
      <c r="H80" s="109">
        <v>20981.79</v>
      </c>
      <c r="I80" s="153">
        <v>21689.14</v>
      </c>
      <c r="J80" s="109"/>
      <c r="K80" s="181"/>
      <c r="L80" s="181"/>
      <c r="M80" s="39"/>
      <c r="N80" s="39"/>
      <c r="O80" s="39"/>
      <c r="P80" s="39"/>
      <c r="Q80" s="39"/>
      <c r="R80" s="39"/>
      <c r="S80" s="39"/>
      <c r="T80" s="39"/>
    </row>
    <row r="81" spans="1:20" x14ac:dyDescent="0.25">
      <c r="A81" s="168"/>
      <c r="B81" s="41" t="s">
        <v>254</v>
      </c>
      <c r="C81" s="3" t="s">
        <v>21</v>
      </c>
      <c r="D81" s="23">
        <v>0</v>
      </c>
      <c r="E81" s="23">
        <v>0</v>
      </c>
      <c r="F81" s="109">
        <v>0</v>
      </c>
      <c r="G81" s="126">
        <v>0</v>
      </c>
      <c r="H81" s="109">
        <v>0</v>
      </c>
      <c r="I81" s="109">
        <v>0</v>
      </c>
      <c r="J81" s="109"/>
      <c r="L81" s="40"/>
      <c r="M81" s="39"/>
      <c r="N81" s="39"/>
      <c r="O81" s="39"/>
      <c r="P81" s="39"/>
      <c r="Q81" s="39"/>
      <c r="R81" s="39"/>
      <c r="S81" s="39"/>
      <c r="T81" s="39"/>
    </row>
    <row r="82" spans="1:20" x14ac:dyDescent="0.25">
      <c r="A82" s="168"/>
      <c r="B82" s="172" t="s">
        <v>68</v>
      </c>
      <c r="C82" s="172"/>
      <c r="D82" s="9">
        <f t="shared" ref="D82:I82" si="12">SUM(D71:D81)</f>
        <v>135412.66</v>
      </c>
      <c r="E82" s="9">
        <f t="shared" si="12"/>
        <v>122195.47</v>
      </c>
      <c r="F82" s="9">
        <f t="shared" si="12"/>
        <v>12949.439999999999</v>
      </c>
      <c r="G82" s="9">
        <f t="shared" si="12"/>
        <v>25595.439999999999</v>
      </c>
      <c r="H82" s="9">
        <f t="shared" si="12"/>
        <v>33297.229999999996</v>
      </c>
      <c r="I82" s="9">
        <f t="shared" si="12"/>
        <v>34004.58</v>
      </c>
      <c r="J82" s="81"/>
      <c r="L82" s="37"/>
    </row>
    <row r="83" spans="1:20" x14ac:dyDescent="0.25">
      <c r="A83" s="168"/>
      <c r="B83" s="41" t="s">
        <v>255</v>
      </c>
      <c r="C83" s="41" t="s">
        <v>256</v>
      </c>
      <c r="D83" s="23">
        <v>30</v>
      </c>
      <c r="E83" s="23">
        <v>30</v>
      </c>
      <c r="F83" s="109">
        <v>30</v>
      </c>
      <c r="G83" s="126">
        <v>30</v>
      </c>
      <c r="H83" s="109">
        <v>30</v>
      </c>
      <c r="I83" s="153">
        <v>6</v>
      </c>
      <c r="J83" s="109"/>
    </row>
    <row r="84" spans="1:20" x14ac:dyDescent="0.25">
      <c r="A84" s="168"/>
      <c r="B84" s="41">
        <v>454001</v>
      </c>
      <c r="C84" s="41" t="s">
        <v>223</v>
      </c>
      <c r="D84" s="23">
        <v>0</v>
      </c>
      <c r="E84" s="23">
        <v>0</v>
      </c>
      <c r="F84" s="36">
        <v>0</v>
      </c>
      <c r="G84" s="129">
        <v>375000</v>
      </c>
      <c r="H84" s="36">
        <v>170597.59</v>
      </c>
      <c r="I84" s="36">
        <v>170597.59</v>
      </c>
      <c r="J84" s="36"/>
    </row>
    <row r="85" spans="1:20" x14ac:dyDescent="0.25">
      <c r="A85" s="168"/>
      <c r="B85" s="43">
        <v>514002</v>
      </c>
      <c r="C85" s="14" t="s">
        <v>69</v>
      </c>
      <c r="D85" s="23">
        <v>0</v>
      </c>
      <c r="E85" s="23">
        <v>0</v>
      </c>
      <c r="F85" s="72">
        <v>0</v>
      </c>
      <c r="G85" s="126">
        <v>0</v>
      </c>
      <c r="H85" s="72">
        <v>0</v>
      </c>
      <c r="I85" s="72">
        <v>0</v>
      </c>
      <c r="J85" s="72"/>
    </row>
    <row r="86" spans="1:20" x14ac:dyDescent="0.25">
      <c r="A86" s="168"/>
      <c r="B86" s="172" t="s">
        <v>70</v>
      </c>
      <c r="C86" s="172"/>
      <c r="D86" s="9">
        <f t="shared" ref="D86:I86" si="13">SUM(D83:D85)</f>
        <v>30</v>
      </c>
      <c r="E86" s="9">
        <f t="shared" si="13"/>
        <v>30</v>
      </c>
      <c r="F86" s="9">
        <f t="shared" si="13"/>
        <v>30</v>
      </c>
      <c r="G86" s="9">
        <f t="shared" si="13"/>
        <v>375030</v>
      </c>
      <c r="H86" s="9">
        <f t="shared" si="13"/>
        <v>170627.59</v>
      </c>
      <c r="I86" s="9">
        <f t="shared" si="13"/>
        <v>170603.59</v>
      </c>
      <c r="J86" s="81"/>
    </row>
    <row r="87" spans="1:20" x14ac:dyDescent="0.25">
      <c r="A87" s="168"/>
      <c r="B87" s="184" t="s">
        <v>27</v>
      </c>
      <c r="C87" s="184"/>
      <c r="D87" s="2"/>
      <c r="E87" s="36"/>
      <c r="F87" s="109"/>
      <c r="G87" s="124"/>
      <c r="H87" s="109"/>
      <c r="I87" s="109"/>
      <c r="J87" s="109"/>
      <c r="K87" s="141"/>
      <c r="L87" s="37"/>
      <c r="M87" s="91"/>
    </row>
    <row r="88" spans="1:20" x14ac:dyDescent="0.25">
      <c r="A88" s="168"/>
      <c r="B88" s="43">
        <v>633016</v>
      </c>
      <c r="C88" s="12" t="s">
        <v>23</v>
      </c>
      <c r="D88" s="23">
        <v>3000</v>
      </c>
      <c r="E88" s="23">
        <v>3000</v>
      </c>
      <c r="F88" s="109">
        <v>3000</v>
      </c>
      <c r="G88" s="126">
        <v>3000</v>
      </c>
      <c r="H88" s="109">
        <v>3000</v>
      </c>
      <c r="I88" s="109">
        <v>3000</v>
      </c>
      <c r="J88" s="109"/>
      <c r="L88" s="37"/>
      <c r="M88" s="91"/>
    </row>
    <row r="89" spans="1:20" x14ac:dyDescent="0.25">
      <c r="A89" s="168"/>
      <c r="B89" s="43">
        <v>642002</v>
      </c>
      <c r="C89" s="135" t="s">
        <v>430</v>
      </c>
      <c r="D89" s="23">
        <v>16500</v>
      </c>
      <c r="E89" s="23">
        <v>20200</v>
      </c>
      <c r="F89" s="109">
        <v>23500</v>
      </c>
      <c r="G89" s="126">
        <v>23500</v>
      </c>
      <c r="H89" s="109">
        <v>23500</v>
      </c>
      <c r="I89" s="153">
        <v>22071.5</v>
      </c>
      <c r="J89" s="109"/>
      <c r="K89" s="187"/>
      <c r="L89" s="187"/>
      <c r="M89" s="93"/>
    </row>
    <row r="90" spans="1:20" x14ac:dyDescent="0.25">
      <c r="A90" s="168"/>
      <c r="B90" s="52">
        <v>642200</v>
      </c>
      <c r="C90" s="12" t="s">
        <v>83</v>
      </c>
      <c r="D90" s="23">
        <v>2500</v>
      </c>
      <c r="E90" s="23">
        <v>2500</v>
      </c>
      <c r="F90" s="109">
        <v>2500</v>
      </c>
      <c r="G90" s="126">
        <v>2500</v>
      </c>
      <c r="H90" s="109">
        <v>1399.85</v>
      </c>
      <c r="I90" s="109">
        <v>1399.85</v>
      </c>
      <c r="J90" s="109"/>
    </row>
    <row r="91" spans="1:20" x14ac:dyDescent="0.25">
      <c r="A91" s="168"/>
      <c r="B91" s="171" t="s">
        <v>24</v>
      </c>
      <c r="C91" s="171"/>
      <c r="D91" s="21">
        <f t="shared" ref="D91:H91" si="14">SUM(D88:D90)</f>
        <v>22000</v>
      </c>
      <c r="E91" s="21">
        <f t="shared" si="14"/>
        <v>25700</v>
      </c>
      <c r="F91" s="21">
        <f t="shared" si="14"/>
        <v>29000</v>
      </c>
      <c r="G91" s="21">
        <f t="shared" si="14"/>
        <v>29000</v>
      </c>
      <c r="H91" s="21">
        <f t="shared" si="14"/>
        <v>27899.85</v>
      </c>
      <c r="I91" s="21">
        <f t="shared" ref="I91" si="15">SUM(I88:I90)</f>
        <v>26471.35</v>
      </c>
      <c r="J91" s="109"/>
      <c r="L91" s="40"/>
      <c r="M91" s="39"/>
      <c r="N91" s="39"/>
      <c r="O91" s="39"/>
      <c r="P91" s="39"/>
    </row>
    <row r="92" spans="1:20" x14ac:dyDescent="0.25">
      <c r="A92" s="168"/>
      <c r="B92" s="48"/>
      <c r="C92" s="54" t="s">
        <v>263</v>
      </c>
      <c r="D92" s="55">
        <f t="shared" ref="D92:H92" si="16">D93+D101</f>
        <v>401610.61</v>
      </c>
      <c r="E92" s="55">
        <f t="shared" si="16"/>
        <v>401610.61</v>
      </c>
      <c r="F92" s="55">
        <f t="shared" si="16"/>
        <v>432814.36</v>
      </c>
      <c r="G92" s="55">
        <f t="shared" si="16"/>
        <v>447784</v>
      </c>
      <c r="H92" s="55">
        <f t="shared" si="16"/>
        <v>447784</v>
      </c>
      <c r="I92" s="55">
        <f t="shared" ref="I92" si="17">I93+I101</f>
        <v>447784</v>
      </c>
      <c r="J92" s="55"/>
      <c r="L92" s="40"/>
      <c r="M92" s="39"/>
      <c r="N92" s="39"/>
      <c r="O92" s="39"/>
      <c r="P92" s="39"/>
    </row>
    <row r="93" spans="1:20" x14ac:dyDescent="0.25">
      <c r="A93" s="168"/>
      <c r="B93" s="24">
        <v>610</v>
      </c>
      <c r="C93" s="53" t="s">
        <v>187</v>
      </c>
      <c r="D93" s="23">
        <f t="shared" ref="D93:H93" si="18">SUM(D94:D100)</f>
        <v>293990</v>
      </c>
      <c r="E93" s="23">
        <f t="shared" si="18"/>
        <v>293990</v>
      </c>
      <c r="F93" s="23">
        <f t="shared" si="18"/>
        <v>316220</v>
      </c>
      <c r="G93" s="129">
        <f t="shared" si="18"/>
        <v>326584</v>
      </c>
      <c r="H93" s="23">
        <f t="shared" si="18"/>
        <v>326584</v>
      </c>
      <c r="I93" s="23">
        <f t="shared" ref="I93" si="19">SUM(I94:I100)</f>
        <v>326584</v>
      </c>
      <c r="J93" s="109"/>
      <c r="K93" s="111"/>
      <c r="M93" s="39"/>
      <c r="N93" s="39"/>
      <c r="O93" s="39"/>
      <c r="P93" s="39"/>
    </row>
    <row r="94" spans="1:20" x14ac:dyDescent="0.25">
      <c r="A94" s="168"/>
      <c r="B94" s="49">
        <v>611</v>
      </c>
      <c r="C94" s="35" t="s">
        <v>186</v>
      </c>
      <c r="D94" s="71">
        <v>224280</v>
      </c>
      <c r="E94" s="71">
        <v>219772</v>
      </c>
      <c r="F94" s="112">
        <v>225225</v>
      </c>
      <c r="G94" s="146">
        <v>225225</v>
      </c>
      <c r="H94" s="112">
        <v>225225</v>
      </c>
      <c r="I94" s="112">
        <v>225225</v>
      </c>
      <c r="J94" s="177"/>
      <c r="K94" s="142"/>
      <c r="L94" s="92"/>
      <c r="M94" s="39"/>
      <c r="N94" s="39"/>
      <c r="O94" s="39"/>
      <c r="P94" s="39"/>
    </row>
    <row r="95" spans="1:20" x14ac:dyDescent="0.25">
      <c r="A95" s="168"/>
      <c r="B95" s="49">
        <v>611</v>
      </c>
      <c r="C95" s="35" t="s">
        <v>25</v>
      </c>
      <c r="D95" s="71">
        <v>36480</v>
      </c>
      <c r="E95" s="71">
        <v>36048</v>
      </c>
      <c r="F95" s="112">
        <v>38200</v>
      </c>
      <c r="G95" s="146">
        <v>38530</v>
      </c>
      <c r="H95" s="112">
        <v>38530</v>
      </c>
      <c r="I95" s="112">
        <v>38530</v>
      </c>
      <c r="J95" s="177"/>
      <c r="K95" s="108"/>
      <c r="L95" s="40"/>
      <c r="M95" s="39"/>
      <c r="N95" s="39"/>
      <c r="O95" s="39"/>
      <c r="P95" s="39"/>
    </row>
    <row r="96" spans="1:20" x14ac:dyDescent="0.25">
      <c r="A96" s="168"/>
      <c r="B96" s="49">
        <v>611</v>
      </c>
      <c r="C96" s="35" t="s">
        <v>26</v>
      </c>
      <c r="D96" s="71">
        <v>4680</v>
      </c>
      <c r="E96" s="71">
        <v>4620</v>
      </c>
      <c r="F96" s="112">
        <v>4850</v>
      </c>
      <c r="G96" s="146">
        <v>4884</v>
      </c>
      <c r="H96" s="112">
        <v>4884</v>
      </c>
      <c r="I96" s="112">
        <v>4884</v>
      </c>
      <c r="J96" s="177"/>
      <c r="K96" s="108"/>
      <c r="L96" s="40"/>
      <c r="M96" s="39"/>
      <c r="N96" s="39"/>
      <c r="O96" s="39"/>
      <c r="P96" s="39"/>
    </row>
    <row r="97" spans="1:20" x14ac:dyDescent="0.25">
      <c r="A97" s="168"/>
      <c r="B97" s="49"/>
      <c r="C97" s="35" t="s">
        <v>71</v>
      </c>
      <c r="D97" s="71">
        <v>950</v>
      </c>
      <c r="E97" s="71">
        <v>950</v>
      </c>
      <c r="F97" s="112">
        <v>1420</v>
      </c>
      <c r="G97" s="146">
        <v>1420</v>
      </c>
      <c r="H97" s="112">
        <v>1420</v>
      </c>
      <c r="I97" s="112">
        <v>1420</v>
      </c>
      <c r="J97" s="177"/>
      <c r="L97" s="40"/>
      <c r="M97" s="39"/>
      <c r="N97" s="39"/>
      <c r="O97" s="39"/>
      <c r="P97" s="39"/>
    </row>
    <row r="98" spans="1:20" x14ac:dyDescent="0.25">
      <c r="A98" s="168"/>
      <c r="B98" s="49">
        <v>612001</v>
      </c>
      <c r="C98" s="35" t="s">
        <v>366</v>
      </c>
      <c r="D98" s="71">
        <v>13900</v>
      </c>
      <c r="E98" s="71">
        <v>13900</v>
      </c>
      <c r="F98" s="112">
        <v>31525</v>
      </c>
      <c r="G98" s="146">
        <v>31525</v>
      </c>
      <c r="H98" s="112">
        <v>31525</v>
      </c>
      <c r="I98" s="112">
        <v>31525</v>
      </c>
      <c r="J98" s="118"/>
      <c r="L98" s="179"/>
      <c r="M98" s="179"/>
      <c r="N98" s="179"/>
      <c r="O98" s="179"/>
      <c r="P98" s="179"/>
    </row>
    <row r="99" spans="1:20" x14ac:dyDescent="0.25">
      <c r="A99" s="168"/>
      <c r="B99" s="49">
        <v>614</v>
      </c>
      <c r="C99" s="35" t="s">
        <v>185</v>
      </c>
      <c r="D99" s="71">
        <v>13700</v>
      </c>
      <c r="E99" s="71">
        <v>18700</v>
      </c>
      <c r="F99" s="112">
        <v>15000</v>
      </c>
      <c r="G99" s="146">
        <v>25000</v>
      </c>
      <c r="H99" s="112">
        <v>25000</v>
      </c>
      <c r="I99" s="112">
        <v>25000</v>
      </c>
      <c r="J99" s="118"/>
      <c r="L99" s="40"/>
      <c r="M99" s="39"/>
      <c r="N99" s="39"/>
      <c r="O99" s="39"/>
      <c r="P99" s="39"/>
    </row>
    <row r="100" spans="1:20" x14ac:dyDescent="0.25">
      <c r="A100" s="168"/>
      <c r="B100" s="49">
        <v>616</v>
      </c>
      <c r="C100" s="35" t="s">
        <v>452</v>
      </c>
      <c r="D100" s="71">
        <v>0</v>
      </c>
      <c r="E100" s="71">
        <v>0</v>
      </c>
      <c r="F100" s="112">
        <v>0</v>
      </c>
      <c r="G100" s="146">
        <v>0</v>
      </c>
      <c r="H100" s="112">
        <v>0</v>
      </c>
      <c r="I100" s="112">
        <v>0</v>
      </c>
      <c r="J100" s="118"/>
      <c r="L100" s="40"/>
      <c r="M100" s="39"/>
      <c r="N100" s="39"/>
      <c r="O100" s="39"/>
      <c r="P100" s="39"/>
    </row>
    <row r="101" spans="1:20" x14ac:dyDescent="0.25">
      <c r="A101" s="168"/>
      <c r="B101" s="24">
        <v>620</v>
      </c>
      <c r="C101" s="53" t="s">
        <v>188</v>
      </c>
      <c r="D101" s="68">
        <f t="shared" ref="D101:H101" si="20">SUM(D102:D109)</f>
        <v>107620.61</v>
      </c>
      <c r="E101" s="68">
        <f t="shared" si="20"/>
        <v>107620.61</v>
      </c>
      <c r="F101" s="68">
        <f t="shared" si="20"/>
        <v>116594.36</v>
      </c>
      <c r="G101" s="132">
        <f t="shared" si="20"/>
        <v>121200</v>
      </c>
      <c r="H101" s="68">
        <f t="shared" si="20"/>
        <v>121200</v>
      </c>
      <c r="I101" s="68">
        <f t="shared" ref="I101" si="21">SUM(I102:I109)</f>
        <v>121200</v>
      </c>
      <c r="J101" s="109"/>
      <c r="L101" s="40"/>
      <c r="M101" s="39"/>
      <c r="N101" s="39"/>
      <c r="O101" s="39"/>
      <c r="P101" s="39"/>
    </row>
    <row r="102" spans="1:20" x14ac:dyDescent="0.25">
      <c r="A102" s="168"/>
      <c r="B102" s="49">
        <v>621</v>
      </c>
      <c r="C102" s="35" t="s">
        <v>146</v>
      </c>
      <c r="D102" s="173">
        <v>100820.61</v>
      </c>
      <c r="E102" s="173">
        <v>100820.61</v>
      </c>
      <c r="F102" s="173">
        <v>109494.36</v>
      </c>
      <c r="G102" s="190">
        <v>114100</v>
      </c>
      <c r="H102" s="173">
        <v>114100</v>
      </c>
      <c r="I102" s="173">
        <v>114100</v>
      </c>
      <c r="J102" s="176"/>
      <c r="L102" s="40"/>
      <c r="M102" s="39"/>
      <c r="N102" s="39"/>
      <c r="O102" s="39"/>
      <c r="P102" s="39"/>
    </row>
    <row r="103" spans="1:20" x14ac:dyDescent="0.25">
      <c r="A103" s="168"/>
      <c r="B103" s="49">
        <v>625001</v>
      </c>
      <c r="C103" s="35" t="s">
        <v>257</v>
      </c>
      <c r="D103" s="173"/>
      <c r="E103" s="173"/>
      <c r="F103" s="173"/>
      <c r="G103" s="190"/>
      <c r="H103" s="173"/>
      <c r="I103" s="173"/>
      <c r="J103" s="176"/>
      <c r="L103" s="40"/>
      <c r="M103" s="39"/>
      <c r="N103" s="39"/>
      <c r="O103" s="39"/>
      <c r="P103" s="39"/>
    </row>
    <row r="104" spans="1:20" x14ac:dyDescent="0.25">
      <c r="A104" s="168"/>
      <c r="B104" s="49">
        <v>625002</v>
      </c>
      <c r="C104" s="35" t="s">
        <v>258</v>
      </c>
      <c r="D104" s="173"/>
      <c r="E104" s="173"/>
      <c r="F104" s="173"/>
      <c r="G104" s="190"/>
      <c r="H104" s="173"/>
      <c r="I104" s="173"/>
      <c r="J104" s="176"/>
      <c r="L104" s="40"/>
      <c r="M104" s="39"/>
      <c r="N104" s="39"/>
      <c r="O104" s="39"/>
      <c r="P104" s="39"/>
    </row>
    <row r="105" spans="1:20" x14ac:dyDescent="0.25">
      <c r="A105" s="168"/>
      <c r="B105" s="49">
        <v>625003</v>
      </c>
      <c r="C105" s="35" t="s">
        <v>259</v>
      </c>
      <c r="D105" s="173"/>
      <c r="E105" s="173"/>
      <c r="F105" s="173"/>
      <c r="G105" s="190"/>
      <c r="H105" s="173"/>
      <c r="I105" s="173"/>
      <c r="J105" s="176"/>
      <c r="L105" s="40"/>
      <c r="M105" s="39"/>
      <c r="N105" s="39"/>
      <c r="O105" s="39"/>
      <c r="P105" s="39"/>
    </row>
    <row r="106" spans="1:20" x14ac:dyDescent="0.25">
      <c r="A106" s="168"/>
      <c r="B106" s="49">
        <v>625004</v>
      </c>
      <c r="C106" s="35" t="s">
        <v>260</v>
      </c>
      <c r="D106" s="173"/>
      <c r="E106" s="173"/>
      <c r="F106" s="173"/>
      <c r="G106" s="190"/>
      <c r="H106" s="173"/>
      <c r="I106" s="173"/>
      <c r="J106" s="176"/>
      <c r="L106" s="40"/>
      <c r="M106" s="39"/>
      <c r="N106" s="39"/>
      <c r="O106" s="39"/>
      <c r="P106" s="39"/>
    </row>
    <row r="107" spans="1:20" x14ac:dyDescent="0.25">
      <c r="A107" s="168"/>
      <c r="B107" s="49">
        <v>625005</v>
      </c>
      <c r="C107" s="35" t="s">
        <v>261</v>
      </c>
      <c r="D107" s="173"/>
      <c r="E107" s="173"/>
      <c r="F107" s="173"/>
      <c r="G107" s="190"/>
      <c r="H107" s="173"/>
      <c r="I107" s="173"/>
      <c r="J107" s="176"/>
      <c r="L107" s="178"/>
      <c r="M107" s="178"/>
      <c r="N107" s="178"/>
      <c r="O107" s="178"/>
      <c r="P107" s="39"/>
    </row>
    <row r="108" spans="1:20" x14ac:dyDescent="0.25">
      <c r="A108" s="168"/>
      <c r="B108" s="49">
        <v>625007</v>
      </c>
      <c r="C108" s="35" t="s">
        <v>262</v>
      </c>
      <c r="D108" s="173"/>
      <c r="E108" s="173"/>
      <c r="F108" s="173"/>
      <c r="G108" s="190"/>
      <c r="H108" s="173"/>
      <c r="I108" s="173"/>
      <c r="J108" s="176"/>
    </row>
    <row r="109" spans="1:20" x14ac:dyDescent="0.25">
      <c r="A109" s="168"/>
      <c r="B109" s="49">
        <v>627</v>
      </c>
      <c r="C109" s="35" t="s">
        <v>28</v>
      </c>
      <c r="D109" s="71">
        <v>6800</v>
      </c>
      <c r="E109" s="71">
        <v>6800</v>
      </c>
      <c r="F109" s="112">
        <v>7100</v>
      </c>
      <c r="G109" s="146">
        <v>7100</v>
      </c>
      <c r="H109" s="112">
        <v>7100</v>
      </c>
      <c r="I109" s="112">
        <v>7100</v>
      </c>
      <c r="J109" s="118"/>
    </row>
    <row r="110" spans="1:20" x14ac:dyDescent="0.25">
      <c r="A110" s="168"/>
      <c r="B110" s="56">
        <v>631001</v>
      </c>
      <c r="C110" s="56" t="s">
        <v>264</v>
      </c>
      <c r="D110" s="69">
        <v>300</v>
      </c>
      <c r="E110" s="69">
        <v>50</v>
      </c>
      <c r="F110" s="107">
        <v>100</v>
      </c>
      <c r="G110" s="107">
        <v>150</v>
      </c>
      <c r="H110" s="107">
        <v>150</v>
      </c>
      <c r="I110" s="153">
        <v>174.47</v>
      </c>
      <c r="J110" s="109"/>
      <c r="K110" s="40"/>
      <c r="M110" s="39"/>
      <c r="N110" s="39"/>
      <c r="O110" s="39"/>
      <c r="P110" s="39"/>
      <c r="Q110" s="39"/>
      <c r="R110" s="39"/>
      <c r="S110" s="39"/>
      <c r="T110" s="39"/>
    </row>
    <row r="111" spans="1:20" x14ac:dyDescent="0.25">
      <c r="A111" s="168"/>
      <c r="B111" s="56">
        <v>632</v>
      </c>
      <c r="C111" s="57" t="s">
        <v>265</v>
      </c>
      <c r="D111" s="55">
        <f t="shared" ref="D111:H111" si="22">D112+D121+D129+D141+D144</f>
        <v>71300</v>
      </c>
      <c r="E111" s="55">
        <f t="shared" si="22"/>
        <v>88301.32</v>
      </c>
      <c r="F111" s="55">
        <f t="shared" si="22"/>
        <v>86960</v>
      </c>
      <c r="G111" s="55">
        <f t="shared" si="22"/>
        <v>109522.84</v>
      </c>
      <c r="H111" s="55">
        <f t="shared" si="22"/>
        <v>111360</v>
      </c>
      <c r="I111" s="55">
        <f t="shared" ref="I111" si="23">I112+I121+I129+I141+I144</f>
        <v>113560</v>
      </c>
      <c r="J111" s="107"/>
      <c r="L111" s="37"/>
    </row>
    <row r="112" spans="1:20" x14ac:dyDescent="0.25">
      <c r="A112" s="168"/>
      <c r="B112" s="24">
        <v>632001</v>
      </c>
      <c r="C112" s="22" t="s">
        <v>84</v>
      </c>
      <c r="D112" s="23">
        <f t="shared" ref="D112:H112" si="24">SUM(D113:D120)</f>
        <v>25000</v>
      </c>
      <c r="E112" s="23">
        <f t="shared" si="24"/>
        <v>35300</v>
      </c>
      <c r="F112" s="23">
        <f t="shared" si="24"/>
        <v>35300</v>
      </c>
      <c r="G112" s="129">
        <f t="shared" si="24"/>
        <v>57300</v>
      </c>
      <c r="H112" s="23">
        <f t="shared" si="24"/>
        <v>56650</v>
      </c>
      <c r="I112" s="23">
        <f t="shared" ref="I112" si="25">SUM(I113:I120)</f>
        <v>57650</v>
      </c>
      <c r="J112" s="109"/>
      <c r="K112" s="70"/>
    </row>
    <row r="113" spans="1:20" x14ac:dyDescent="0.25">
      <c r="A113" s="168"/>
      <c r="B113" s="49">
        <v>632001</v>
      </c>
      <c r="C113" s="35" t="s">
        <v>96</v>
      </c>
      <c r="D113" s="71">
        <v>3650</v>
      </c>
      <c r="E113" s="71">
        <v>23000</v>
      </c>
      <c r="F113" s="71">
        <v>23000</v>
      </c>
      <c r="G113" s="130">
        <v>38800</v>
      </c>
      <c r="H113" s="71">
        <v>40000</v>
      </c>
      <c r="I113" s="71">
        <v>40000</v>
      </c>
      <c r="J113" s="118"/>
      <c r="K113" s="70"/>
      <c r="L113" s="37"/>
      <c r="M113" s="59"/>
      <c r="N113" s="59"/>
      <c r="O113" s="59"/>
    </row>
    <row r="114" spans="1:20" x14ac:dyDescent="0.25">
      <c r="A114" s="168"/>
      <c r="B114" s="49" t="s">
        <v>266</v>
      </c>
      <c r="C114" s="35" t="s">
        <v>85</v>
      </c>
      <c r="D114" s="71">
        <v>2000</v>
      </c>
      <c r="E114" s="71">
        <v>600</v>
      </c>
      <c r="F114" s="71">
        <v>600</v>
      </c>
      <c r="G114" s="130">
        <v>400</v>
      </c>
      <c r="H114" s="71">
        <v>350</v>
      </c>
      <c r="I114" s="71">
        <v>350</v>
      </c>
      <c r="J114" s="118"/>
      <c r="K114" s="70"/>
    </row>
    <row r="115" spans="1:20" x14ac:dyDescent="0.25">
      <c r="A115" s="168"/>
      <c r="B115" s="49" t="s">
        <v>268</v>
      </c>
      <c r="C115" s="35" t="s">
        <v>86</v>
      </c>
      <c r="D115" s="71">
        <v>4300</v>
      </c>
      <c r="E115" s="71">
        <v>1400</v>
      </c>
      <c r="F115" s="71">
        <v>1400</v>
      </c>
      <c r="G115" s="130">
        <v>2000</v>
      </c>
      <c r="H115" s="71">
        <v>2000</v>
      </c>
      <c r="I115" s="156">
        <v>2300</v>
      </c>
      <c r="J115" s="118"/>
      <c r="K115" s="70"/>
    </row>
    <row r="116" spans="1:20" x14ac:dyDescent="0.25">
      <c r="A116" s="168"/>
      <c r="B116" s="49" t="s">
        <v>270</v>
      </c>
      <c r="C116" s="35" t="s">
        <v>454</v>
      </c>
      <c r="D116" s="71">
        <v>3500</v>
      </c>
      <c r="E116" s="71">
        <v>3000</v>
      </c>
      <c r="F116" s="71">
        <v>3000</v>
      </c>
      <c r="G116" s="130">
        <v>7000</v>
      </c>
      <c r="H116" s="71">
        <v>5200</v>
      </c>
      <c r="I116" s="71">
        <v>5200</v>
      </c>
      <c r="J116" s="118"/>
      <c r="K116" s="70"/>
    </row>
    <row r="117" spans="1:20" x14ac:dyDescent="0.25">
      <c r="A117" s="168"/>
      <c r="B117" s="49" t="s">
        <v>271</v>
      </c>
      <c r="C117" s="35" t="s">
        <v>87</v>
      </c>
      <c r="D117" s="71">
        <v>2700</v>
      </c>
      <c r="E117" s="71">
        <v>2700</v>
      </c>
      <c r="F117" s="71">
        <v>2700</v>
      </c>
      <c r="G117" s="130">
        <v>3500</v>
      </c>
      <c r="H117" s="71">
        <v>3000</v>
      </c>
      <c r="I117" s="71">
        <v>3000</v>
      </c>
      <c r="J117" s="118"/>
      <c r="K117" s="70"/>
    </row>
    <row r="118" spans="1:20" x14ac:dyDescent="0.25">
      <c r="A118" s="168"/>
      <c r="B118" s="49" t="s">
        <v>283</v>
      </c>
      <c r="C118" s="35" t="s">
        <v>88</v>
      </c>
      <c r="D118" s="71">
        <v>5200</v>
      </c>
      <c r="E118" s="71">
        <v>2000</v>
      </c>
      <c r="F118" s="71">
        <v>2000</v>
      </c>
      <c r="G118" s="130">
        <v>3000</v>
      </c>
      <c r="H118" s="71">
        <v>3000</v>
      </c>
      <c r="I118" s="156">
        <v>3400</v>
      </c>
      <c r="J118" s="118"/>
      <c r="K118" s="70"/>
    </row>
    <row r="119" spans="1:20" x14ac:dyDescent="0.25">
      <c r="A119" s="168"/>
      <c r="B119" s="49" t="s">
        <v>282</v>
      </c>
      <c r="C119" s="35" t="s">
        <v>89</v>
      </c>
      <c r="D119" s="71">
        <v>850</v>
      </c>
      <c r="E119" s="71">
        <v>600</v>
      </c>
      <c r="F119" s="71">
        <v>600</v>
      </c>
      <c r="G119" s="130">
        <v>600</v>
      </c>
      <c r="H119" s="71">
        <v>600</v>
      </c>
      <c r="I119" s="156">
        <v>700</v>
      </c>
      <c r="J119" s="118"/>
      <c r="K119" s="70"/>
      <c r="M119" s="39"/>
      <c r="N119" s="39"/>
      <c r="O119" s="39"/>
      <c r="P119" s="39"/>
      <c r="Q119" s="39"/>
      <c r="R119" s="39"/>
      <c r="S119" s="39"/>
      <c r="T119" s="39"/>
    </row>
    <row r="120" spans="1:20" x14ac:dyDescent="0.25">
      <c r="A120" s="168"/>
      <c r="B120" s="49" t="s">
        <v>285</v>
      </c>
      <c r="C120" s="35" t="s">
        <v>90</v>
      </c>
      <c r="D120" s="71">
        <v>2800</v>
      </c>
      <c r="E120" s="71">
        <v>2000</v>
      </c>
      <c r="F120" s="71">
        <v>2000</v>
      </c>
      <c r="G120" s="130">
        <v>2000</v>
      </c>
      <c r="H120" s="71">
        <v>2500</v>
      </c>
      <c r="I120" s="156">
        <v>2700</v>
      </c>
      <c r="J120" s="118"/>
      <c r="K120" s="70"/>
    </row>
    <row r="121" spans="1:20" x14ac:dyDescent="0.25">
      <c r="A121" s="168"/>
      <c r="B121" s="24">
        <v>632001</v>
      </c>
      <c r="C121" s="24" t="s">
        <v>91</v>
      </c>
      <c r="D121" s="23">
        <f t="shared" ref="D121:H121" si="26">SUM(D122:D128)</f>
        <v>20600</v>
      </c>
      <c r="E121" s="23">
        <f t="shared" si="26"/>
        <v>25360</v>
      </c>
      <c r="F121" s="23">
        <f t="shared" si="26"/>
        <v>25360</v>
      </c>
      <c r="G121" s="129">
        <f t="shared" si="26"/>
        <v>24160</v>
      </c>
      <c r="H121" s="23">
        <f t="shared" si="26"/>
        <v>24060</v>
      </c>
      <c r="I121" s="23">
        <f t="shared" ref="I121" si="27">SUM(I122:I128)</f>
        <v>24760</v>
      </c>
      <c r="J121" s="109"/>
      <c r="K121" s="70"/>
      <c r="N121" s="59"/>
    </row>
    <row r="122" spans="1:20" x14ac:dyDescent="0.25">
      <c r="A122" s="168"/>
      <c r="B122" s="49" t="s">
        <v>267</v>
      </c>
      <c r="C122" s="35" t="s">
        <v>85</v>
      </c>
      <c r="D122" s="71">
        <v>3740</v>
      </c>
      <c r="E122" s="71">
        <v>4000</v>
      </c>
      <c r="F122" s="71">
        <v>4000</v>
      </c>
      <c r="G122" s="130">
        <v>4000</v>
      </c>
      <c r="H122" s="71">
        <v>4000</v>
      </c>
      <c r="I122" s="71">
        <v>4000</v>
      </c>
      <c r="J122" s="118"/>
      <c r="K122" s="70"/>
    </row>
    <row r="123" spans="1:20" x14ac:dyDescent="0.25">
      <c r="A123" s="168"/>
      <c r="B123" s="49" t="s">
        <v>269</v>
      </c>
      <c r="C123" s="35" t="s">
        <v>86</v>
      </c>
      <c r="D123" s="71">
        <v>1500</v>
      </c>
      <c r="E123" s="71">
        <v>1500</v>
      </c>
      <c r="F123" s="71">
        <v>1500</v>
      </c>
      <c r="G123" s="130">
        <v>1500</v>
      </c>
      <c r="H123" s="71">
        <v>2100</v>
      </c>
      <c r="I123" s="156">
        <v>2200</v>
      </c>
      <c r="J123" s="118"/>
    </row>
    <row r="124" spans="1:20" x14ac:dyDescent="0.25">
      <c r="A124" s="168"/>
      <c r="B124" s="49" t="s">
        <v>272</v>
      </c>
      <c r="C124" s="35" t="s">
        <v>87</v>
      </c>
      <c r="D124" s="71">
        <v>5500</v>
      </c>
      <c r="E124" s="71">
        <v>8000</v>
      </c>
      <c r="F124" s="71">
        <v>8000</v>
      </c>
      <c r="G124" s="130">
        <v>7600</v>
      </c>
      <c r="H124" s="71">
        <v>6600</v>
      </c>
      <c r="I124" s="156">
        <v>7000</v>
      </c>
      <c r="J124" s="118"/>
    </row>
    <row r="125" spans="1:20" x14ac:dyDescent="0.25">
      <c r="A125" s="168"/>
      <c r="B125" s="49" t="s">
        <v>273</v>
      </c>
      <c r="C125" s="35" t="s">
        <v>88</v>
      </c>
      <c r="D125" s="71">
        <v>3200</v>
      </c>
      <c r="E125" s="71">
        <v>4200</v>
      </c>
      <c r="F125" s="71">
        <v>4200</v>
      </c>
      <c r="G125" s="130">
        <v>4200</v>
      </c>
      <c r="H125" s="71">
        <v>5000</v>
      </c>
      <c r="I125" s="156">
        <v>5300</v>
      </c>
      <c r="J125" s="118"/>
    </row>
    <row r="126" spans="1:20" x14ac:dyDescent="0.25">
      <c r="A126" s="168"/>
      <c r="B126" s="49" t="s">
        <v>284</v>
      </c>
      <c r="C126" s="35" t="s">
        <v>89</v>
      </c>
      <c r="D126" s="71">
        <v>2100</v>
      </c>
      <c r="E126" s="71">
        <v>2100</v>
      </c>
      <c r="F126" s="71">
        <v>2100</v>
      </c>
      <c r="G126" s="130">
        <v>2100</v>
      </c>
      <c r="H126" s="71">
        <v>2100</v>
      </c>
      <c r="I126" s="156">
        <v>2000</v>
      </c>
      <c r="J126" s="118"/>
    </row>
    <row r="127" spans="1:20" x14ac:dyDescent="0.25">
      <c r="A127" s="168"/>
      <c r="B127" s="49" t="s">
        <v>286</v>
      </c>
      <c r="C127" s="35" t="s">
        <v>90</v>
      </c>
      <c r="D127" s="71">
        <v>4500</v>
      </c>
      <c r="E127" s="71">
        <v>5500</v>
      </c>
      <c r="F127" s="71">
        <v>5500</v>
      </c>
      <c r="G127" s="130">
        <v>4700</v>
      </c>
      <c r="H127" s="71">
        <v>4200</v>
      </c>
      <c r="I127" s="71">
        <v>4200</v>
      </c>
      <c r="J127" s="118"/>
      <c r="K127" s="141"/>
      <c r="M127" s="39"/>
      <c r="N127" s="39"/>
      <c r="O127" s="39"/>
      <c r="P127" s="39"/>
      <c r="Q127" s="39"/>
      <c r="R127" s="39"/>
      <c r="S127" s="39"/>
      <c r="T127" s="39"/>
    </row>
    <row r="128" spans="1:20" x14ac:dyDescent="0.25">
      <c r="A128" s="168"/>
      <c r="B128" s="49" t="s">
        <v>274</v>
      </c>
      <c r="C128" s="35" t="s">
        <v>92</v>
      </c>
      <c r="D128" s="71">
        <v>60</v>
      </c>
      <c r="E128" s="71">
        <v>60</v>
      </c>
      <c r="F128" s="71">
        <v>60</v>
      </c>
      <c r="G128" s="130">
        <v>60</v>
      </c>
      <c r="H128" s="71">
        <v>60</v>
      </c>
      <c r="I128" s="71">
        <v>60</v>
      </c>
      <c r="J128" s="118"/>
    </row>
    <row r="129" spans="1:20" x14ac:dyDescent="0.25">
      <c r="A129" s="168"/>
      <c r="B129" s="24">
        <v>632002</v>
      </c>
      <c r="C129" s="24" t="s">
        <v>93</v>
      </c>
      <c r="D129" s="23">
        <f t="shared" ref="D129:H129" si="28">SUM(D130:D140)</f>
        <v>18100</v>
      </c>
      <c r="E129" s="23">
        <f t="shared" si="28"/>
        <v>19841.32</v>
      </c>
      <c r="F129" s="23">
        <f t="shared" si="28"/>
        <v>18500</v>
      </c>
      <c r="G129" s="129">
        <f t="shared" si="28"/>
        <v>20262.84</v>
      </c>
      <c r="H129" s="23">
        <f t="shared" si="28"/>
        <v>23400</v>
      </c>
      <c r="I129" s="23">
        <f t="shared" ref="I129" si="29">SUM(I130:I140)</f>
        <v>23900</v>
      </c>
      <c r="J129" s="109"/>
    </row>
    <row r="130" spans="1:20" x14ac:dyDescent="0.25">
      <c r="A130" s="168"/>
      <c r="B130" s="49">
        <v>632002</v>
      </c>
      <c r="C130" s="35" t="s">
        <v>93</v>
      </c>
      <c r="D130" s="82">
        <v>11500</v>
      </c>
      <c r="E130" s="82">
        <v>12500</v>
      </c>
      <c r="F130" s="82">
        <v>11500</v>
      </c>
      <c r="G130" s="131">
        <v>11500</v>
      </c>
      <c r="H130" s="82">
        <v>15000</v>
      </c>
      <c r="I130" s="82">
        <v>15500</v>
      </c>
      <c r="J130" s="118"/>
    </row>
    <row r="131" spans="1:20" x14ac:dyDescent="0.25">
      <c r="A131" s="168"/>
      <c r="B131" s="49" t="s">
        <v>275</v>
      </c>
      <c r="C131" s="35" t="s">
        <v>85</v>
      </c>
      <c r="D131" s="71">
        <v>500</v>
      </c>
      <c r="E131" s="71">
        <v>500</v>
      </c>
      <c r="F131" s="71">
        <v>500</v>
      </c>
      <c r="G131" s="130">
        <v>500</v>
      </c>
      <c r="H131" s="71">
        <v>500</v>
      </c>
      <c r="I131" s="71">
        <v>500</v>
      </c>
      <c r="J131" s="118"/>
    </row>
    <row r="132" spans="1:20" x14ac:dyDescent="0.25">
      <c r="A132" s="168"/>
      <c r="B132" s="49"/>
      <c r="C132" s="35" t="s">
        <v>517</v>
      </c>
      <c r="D132" s="71">
        <v>0</v>
      </c>
      <c r="E132" s="71">
        <v>741.32</v>
      </c>
      <c r="F132" s="71">
        <v>400</v>
      </c>
      <c r="G132" s="130">
        <v>400</v>
      </c>
      <c r="H132" s="71">
        <v>400</v>
      </c>
      <c r="I132" s="71">
        <v>400</v>
      </c>
      <c r="J132" s="118"/>
    </row>
    <row r="133" spans="1:20" x14ac:dyDescent="0.25">
      <c r="A133" s="168"/>
      <c r="B133" s="49" t="s">
        <v>276</v>
      </c>
      <c r="C133" s="35" t="s">
        <v>87</v>
      </c>
      <c r="D133" s="71">
        <v>1150</v>
      </c>
      <c r="E133" s="71">
        <v>1150</v>
      </c>
      <c r="F133" s="71">
        <v>1150</v>
      </c>
      <c r="G133" s="130">
        <v>1150</v>
      </c>
      <c r="H133" s="71">
        <v>900</v>
      </c>
      <c r="I133" s="71">
        <v>900</v>
      </c>
      <c r="J133" s="118"/>
    </row>
    <row r="134" spans="1:20" x14ac:dyDescent="0.25">
      <c r="A134" s="168"/>
      <c r="B134" s="49" t="s">
        <v>453</v>
      </c>
      <c r="C134" s="35" t="s">
        <v>454</v>
      </c>
      <c r="D134" s="71">
        <v>0</v>
      </c>
      <c r="E134" s="71">
        <v>0</v>
      </c>
      <c r="F134" s="71">
        <v>0</v>
      </c>
      <c r="G134" s="130">
        <v>0</v>
      </c>
      <c r="H134" s="71">
        <v>0</v>
      </c>
      <c r="I134" s="71">
        <v>0</v>
      </c>
      <c r="J134" s="118"/>
    </row>
    <row r="135" spans="1:20" x14ac:dyDescent="0.25">
      <c r="A135" s="168"/>
      <c r="B135" s="49" t="s">
        <v>277</v>
      </c>
      <c r="C135" s="35" t="s">
        <v>88</v>
      </c>
      <c r="D135" s="71">
        <v>900</v>
      </c>
      <c r="E135" s="71">
        <v>900</v>
      </c>
      <c r="F135" s="71">
        <v>900</v>
      </c>
      <c r="G135" s="130">
        <v>900</v>
      </c>
      <c r="H135" s="71">
        <v>900</v>
      </c>
      <c r="I135" s="71">
        <v>900</v>
      </c>
      <c r="J135" s="118"/>
    </row>
    <row r="136" spans="1:20" x14ac:dyDescent="0.25">
      <c r="A136" s="168"/>
      <c r="B136" s="49" t="s">
        <v>287</v>
      </c>
      <c r="C136" s="35" t="s">
        <v>89</v>
      </c>
      <c r="D136" s="71">
        <v>300</v>
      </c>
      <c r="E136" s="71">
        <v>300</v>
      </c>
      <c r="F136" s="71">
        <v>300</v>
      </c>
      <c r="G136" s="130">
        <v>300</v>
      </c>
      <c r="H136" s="71">
        <v>200</v>
      </c>
      <c r="I136" s="71">
        <v>200</v>
      </c>
      <c r="J136" s="118"/>
      <c r="L136" s="37"/>
    </row>
    <row r="137" spans="1:20" x14ac:dyDescent="0.25">
      <c r="A137" s="168"/>
      <c r="B137" s="49" t="s">
        <v>288</v>
      </c>
      <c r="C137" s="35" t="s">
        <v>90</v>
      </c>
      <c r="D137" s="71">
        <v>250</v>
      </c>
      <c r="E137" s="71">
        <v>250</v>
      </c>
      <c r="F137" s="71">
        <v>250</v>
      </c>
      <c r="G137" s="130">
        <v>2012.84</v>
      </c>
      <c r="H137" s="71">
        <v>2000</v>
      </c>
      <c r="I137" s="71">
        <v>2000</v>
      </c>
      <c r="J137" s="118"/>
    </row>
    <row r="138" spans="1:20" x14ac:dyDescent="0.25">
      <c r="A138" s="168"/>
      <c r="B138" s="49" t="s">
        <v>280</v>
      </c>
      <c r="C138" s="35" t="s">
        <v>92</v>
      </c>
      <c r="D138" s="71">
        <v>3200</v>
      </c>
      <c r="E138" s="71">
        <v>3200</v>
      </c>
      <c r="F138" s="71">
        <v>3200</v>
      </c>
      <c r="G138" s="130">
        <v>3200</v>
      </c>
      <c r="H138" s="71">
        <v>3200</v>
      </c>
      <c r="I138" s="71">
        <v>3200</v>
      </c>
      <c r="J138" s="118"/>
    </row>
    <row r="139" spans="1:20" x14ac:dyDescent="0.25">
      <c r="A139" s="168"/>
      <c r="B139" s="49" t="s">
        <v>278</v>
      </c>
      <c r="C139" s="35" t="s">
        <v>94</v>
      </c>
      <c r="D139" s="71">
        <v>200</v>
      </c>
      <c r="E139" s="71">
        <v>200</v>
      </c>
      <c r="F139" s="71">
        <v>200</v>
      </c>
      <c r="G139" s="130">
        <v>200</v>
      </c>
      <c r="H139" s="71">
        <v>200</v>
      </c>
      <c r="I139" s="71">
        <v>200</v>
      </c>
      <c r="J139" s="118"/>
      <c r="M139" s="39"/>
      <c r="N139" s="39"/>
      <c r="O139" s="39"/>
      <c r="P139" s="39"/>
      <c r="Q139" s="39"/>
      <c r="R139" s="39"/>
      <c r="S139" s="39"/>
      <c r="T139" s="39"/>
    </row>
    <row r="140" spans="1:20" x14ac:dyDescent="0.25">
      <c r="A140" s="168"/>
      <c r="B140" s="49" t="s">
        <v>279</v>
      </c>
      <c r="C140" s="35" t="s">
        <v>95</v>
      </c>
      <c r="D140" s="71">
        <v>100</v>
      </c>
      <c r="E140" s="71">
        <v>100</v>
      </c>
      <c r="F140" s="71">
        <v>100</v>
      </c>
      <c r="G140" s="130">
        <v>100</v>
      </c>
      <c r="H140" s="71">
        <v>100</v>
      </c>
      <c r="I140" s="71">
        <v>100</v>
      </c>
      <c r="J140" s="118"/>
      <c r="L140" s="37"/>
    </row>
    <row r="141" spans="1:20" x14ac:dyDescent="0.25">
      <c r="A141" s="168"/>
      <c r="B141" s="24">
        <v>632003</v>
      </c>
      <c r="C141" s="24" t="s">
        <v>97</v>
      </c>
      <c r="D141" s="23">
        <f t="shared" ref="D141:H141" si="30">SUM(D142:D143)</f>
        <v>4600</v>
      </c>
      <c r="E141" s="23">
        <f t="shared" si="30"/>
        <v>4800</v>
      </c>
      <c r="F141" s="23">
        <f t="shared" si="30"/>
        <v>4800</v>
      </c>
      <c r="G141" s="129">
        <f t="shared" si="30"/>
        <v>4800</v>
      </c>
      <c r="H141" s="23">
        <f t="shared" si="30"/>
        <v>4250</v>
      </c>
      <c r="I141" s="23">
        <f t="shared" ref="I141" si="31">SUM(I142:I143)</f>
        <v>4250</v>
      </c>
      <c r="J141" s="109"/>
      <c r="L141" s="37"/>
    </row>
    <row r="142" spans="1:20" x14ac:dyDescent="0.25">
      <c r="A142" s="168"/>
      <c r="B142" s="49">
        <v>632003</v>
      </c>
      <c r="C142" s="35" t="s">
        <v>97</v>
      </c>
      <c r="D142" s="71">
        <v>4000</v>
      </c>
      <c r="E142" s="71">
        <v>4200</v>
      </c>
      <c r="F142" s="71">
        <v>4200</v>
      </c>
      <c r="G142" s="130">
        <v>4200</v>
      </c>
      <c r="H142" s="71">
        <v>3800</v>
      </c>
      <c r="I142" s="71">
        <v>3800</v>
      </c>
      <c r="J142" s="118"/>
      <c r="M142" s="39"/>
      <c r="N142" s="39"/>
      <c r="O142" s="39"/>
      <c r="P142" s="39"/>
      <c r="Q142" s="39"/>
      <c r="R142" s="39"/>
      <c r="S142" s="39"/>
      <c r="T142" s="39"/>
    </row>
    <row r="143" spans="1:20" x14ac:dyDescent="0.25">
      <c r="A143" s="168"/>
      <c r="B143" s="49" t="s">
        <v>281</v>
      </c>
      <c r="C143" s="35" t="s">
        <v>98</v>
      </c>
      <c r="D143" s="71">
        <v>600</v>
      </c>
      <c r="E143" s="71">
        <v>600</v>
      </c>
      <c r="F143" s="71">
        <v>600</v>
      </c>
      <c r="G143" s="130">
        <v>600</v>
      </c>
      <c r="H143" s="71">
        <v>450</v>
      </c>
      <c r="I143" s="71">
        <v>450</v>
      </c>
      <c r="J143" s="118"/>
      <c r="M143" s="39"/>
      <c r="N143" s="39"/>
      <c r="O143" s="39"/>
      <c r="P143" s="39"/>
      <c r="Q143" s="39"/>
      <c r="R143" s="39"/>
      <c r="S143" s="39"/>
      <c r="T143" s="39"/>
    </row>
    <row r="144" spans="1:20" x14ac:dyDescent="0.25">
      <c r="A144" s="168"/>
      <c r="B144" s="24">
        <v>632005</v>
      </c>
      <c r="C144" s="24" t="s">
        <v>99</v>
      </c>
      <c r="D144" s="23">
        <v>3000</v>
      </c>
      <c r="E144" s="23">
        <v>3000</v>
      </c>
      <c r="F144" s="109">
        <v>3000</v>
      </c>
      <c r="G144" s="126">
        <v>3000</v>
      </c>
      <c r="H144" s="109">
        <v>3000</v>
      </c>
      <c r="I144" s="109">
        <v>3000</v>
      </c>
      <c r="J144" s="109"/>
      <c r="L144" s="37"/>
      <c r="M144" s="39"/>
      <c r="N144" s="39"/>
      <c r="O144" s="39"/>
      <c r="P144" s="39"/>
      <c r="Q144" s="39"/>
      <c r="R144" s="39"/>
      <c r="S144" s="39"/>
      <c r="T144" s="39"/>
    </row>
    <row r="145" spans="1:20" x14ac:dyDescent="0.25">
      <c r="A145" s="168"/>
      <c r="B145" s="56">
        <v>633</v>
      </c>
      <c r="C145" s="58" t="s">
        <v>289</v>
      </c>
      <c r="D145" s="55">
        <f t="shared" ref="D145:H145" si="32">SUM(D146:D151)+SUM(D162:D165)</f>
        <v>44450</v>
      </c>
      <c r="E145" s="55">
        <f t="shared" si="32"/>
        <v>48200</v>
      </c>
      <c r="F145" s="55">
        <f t="shared" si="32"/>
        <v>44900</v>
      </c>
      <c r="G145" s="55">
        <f t="shared" si="32"/>
        <v>44700</v>
      </c>
      <c r="H145" s="55">
        <f t="shared" si="32"/>
        <v>54100</v>
      </c>
      <c r="I145" s="55">
        <f t="shared" ref="I145" si="33">SUM(I146:I151)+SUM(I162:I165)</f>
        <v>58195</v>
      </c>
      <c r="J145" s="107"/>
      <c r="L145" s="37"/>
      <c r="M145" s="39"/>
      <c r="N145" s="39"/>
      <c r="O145" s="39"/>
      <c r="P145" s="39"/>
      <c r="Q145" s="39"/>
      <c r="R145" s="39"/>
      <c r="S145" s="39"/>
      <c r="T145" s="39"/>
    </row>
    <row r="146" spans="1:20" x14ac:dyDescent="0.25">
      <c r="A146" s="168"/>
      <c r="B146" s="24">
        <v>633001</v>
      </c>
      <c r="C146" s="24" t="s">
        <v>100</v>
      </c>
      <c r="D146" s="23">
        <v>1000</v>
      </c>
      <c r="E146" s="23">
        <v>2200</v>
      </c>
      <c r="F146" s="109">
        <v>1000</v>
      </c>
      <c r="G146" s="126">
        <v>1000</v>
      </c>
      <c r="H146" s="109">
        <v>500</v>
      </c>
      <c r="I146" s="153">
        <v>1800</v>
      </c>
      <c r="J146" s="109"/>
      <c r="L146" s="37"/>
      <c r="M146" s="39"/>
      <c r="N146" s="39"/>
      <c r="O146" s="39"/>
      <c r="P146" s="39"/>
      <c r="Q146" s="39"/>
      <c r="R146" s="39"/>
      <c r="S146" s="39"/>
      <c r="T146" s="39"/>
    </row>
    <row r="147" spans="1:20" x14ac:dyDescent="0.25">
      <c r="A147" s="168"/>
      <c r="B147" s="24">
        <v>633002</v>
      </c>
      <c r="C147" s="24" t="s">
        <v>101</v>
      </c>
      <c r="D147" s="23">
        <v>1000</v>
      </c>
      <c r="E147" s="23">
        <v>1000</v>
      </c>
      <c r="F147" s="109">
        <v>1000</v>
      </c>
      <c r="G147" s="126">
        <v>1000</v>
      </c>
      <c r="H147" s="109">
        <v>1000</v>
      </c>
      <c r="I147" s="153">
        <v>3500</v>
      </c>
      <c r="J147" s="109"/>
      <c r="M147" s="39"/>
      <c r="N147" s="39"/>
      <c r="O147" s="39"/>
      <c r="P147" s="39"/>
      <c r="Q147" s="39"/>
      <c r="R147" s="39"/>
      <c r="S147" s="39"/>
      <c r="T147" s="39"/>
    </row>
    <row r="148" spans="1:20" x14ac:dyDescent="0.25">
      <c r="A148" s="168"/>
      <c r="B148" s="24">
        <v>633003</v>
      </c>
      <c r="C148" s="24" t="s">
        <v>102</v>
      </c>
      <c r="D148" s="23">
        <v>0</v>
      </c>
      <c r="E148" s="23">
        <v>800</v>
      </c>
      <c r="F148" s="109">
        <v>300</v>
      </c>
      <c r="G148" s="126">
        <v>300</v>
      </c>
      <c r="H148" s="109">
        <v>300</v>
      </c>
      <c r="I148" s="109">
        <v>300</v>
      </c>
      <c r="J148" s="109"/>
      <c r="K148" s="141"/>
      <c r="M148" s="39"/>
      <c r="N148" s="39"/>
      <c r="O148" s="39"/>
      <c r="P148" s="39"/>
      <c r="Q148" s="39"/>
      <c r="R148" s="39"/>
      <c r="S148" s="39"/>
      <c r="T148" s="39"/>
    </row>
    <row r="149" spans="1:20" x14ac:dyDescent="0.25">
      <c r="A149" s="168"/>
      <c r="B149" s="24">
        <v>633004</v>
      </c>
      <c r="C149" s="24" t="s">
        <v>103</v>
      </c>
      <c r="D149" s="23">
        <v>500</v>
      </c>
      <c r="E149" s="23">
        <v>500</v>
      </c>
      <c r="F149" s="109">
        <v>500</v>
      </c>
      <c r="G149" s="126">
        <v>500</v>
      </c>
      <c r="H149" s="109">
        <v>500</v>
      </c>
      <c r="I149" s="153">
        <v>0</v>
      </c>
      <c r="J149" s="109"/>
      <c r="K149" s="141"/>
      <c r="M149" s="39"/>
      <c r="N149" s="39"/>
      <c r="O149" s="39"/>
      <c r="P149" s="39"/>
      <c r="Q149" s="39"/>
      <c r="R149" s="39"/>
      <c r="S149" s="39"/>
      <c r="T149" s="39"/>
    </row>
    <row r="150" spans="1:20" x14ac:dyDescent="0.25">
      <c r="A150" s="168"/>
      <c r="B150" s="24">
        <v>633005</v>
      </c>
      <c r="C150" s="24" t="s">
        <v>515</v>
      </c>
      <c r="D150" s="23"/>
      <c r="E150" s="23">
        <v>2500</v>
      </c>
      <c r="F150" s="109">
        <v>0</v>
      </c>
      <c r="G150" s="126">
        <v>0</v>
      </c>
      <c r="H150" s="109">
        <v>0</v>
      </c>
      <c r="I150" s="109">
        <v>0</v>
      </c>
      <c r="J150" s="109"/>
      <c r="K150" s="70"/>
      <c r="M150" s="39"/>
      <c r="N150" s="39"/>
      <c r="O150" s="39"/>
      <c r="P150" s="39"/>
      <c r="Q150" s="39"/>
      <c r="R150" s="39"/>
      <c r="S150" s="39"/>
      <c r="T150" s="39"/>
    </row>
    <row r="151" spans="1:20" x14ac:dyDescent="0.25">
      <c r="A151" s="168"/>
      <c r="B151" s="24">
        <v>633006</v>
      </c>
      <c r="C151" s="24" t="s">
        <v>104</v>
      </c>
      <c r="D151" s="23">
        <f t="shared" ref="D151:H151" si="34">SUM(D152:D161)</f>
        <v>37050</v>
      </c>
      <c r="E151" s="23">
        <f t="shared" si="34"/>
        <v>36300</v>
      </c>
      <c r="F151" s="23">
        <f t="shared" si="34"/>
        <v>37200</v>
      </c>
      <c r="G151" s="129">
        <f t="shared" si="34"/>
        <v>37200</v>
      </c>
      <c r="H151" s="23">
        <f t="shared" si="34"/>
        <v>45500</v>
      </c>
      <c r="I151" s="23">
        <f t="shared" ref="I151" si="35">SUM(I152:I161)</f>
        <v>46290</v>
      </c>
      <c r="J151" s="109"/>
      <c r="L151" s="37"/>
      <c r="M151" s="39"/>
      <c r="N151" s="39"/>
      <c r="O151" s="39"/>
      <c r="P151" s="39"/>
      <c r="Q151" s="39"/>
      <c r="R151" s="39"/>
      <c r="S151" s="39"/>
      <c r="T151" s="39"/>
    </row>
    <row r="152" spans="1:20" x14ac:dyDescent="0.25">
      <c r="A152" s="168"/>
      <c r="B152" s="49">
        <v>633006</v>
      </c>
      <c r="C152" s="35" t="s">
        <v>104</v>
      </c>
      <c r="D152" s="71">
        <v>30000</v>
      </c>
      <c r="E152" s="71">
        <v>30000</v>
      </c>
      <c r="F152" s="71">
        <v>30000</v>
      </c>
      <c r="G152" s="130">
        <v>30000</v>
      </c>
      <c r="H152" s="71">
        <v>40000</v>
      </c>
      <c r="I152" s="71">
        <v>40000</v>
      </c>
      <c r="J152" s="118"/>
      <c r="K152" s="59"/>
      <c r="M152" s="39"/>
      <c r="N152" s="39"/>
      <c r="O152" s="39"/>
      <c r="P152" s="39"/>
      <c r="Q152" s="39"/>
      <c r="R152" s="39"/>
      <c r="S152" s="39"/>
      <c r="T152" s="39"/>
    </row>
    <row r="153" spans="1:20" x14ac:dyDescent="0.25">
      <c r="A153" s="168"/>
      <c r="B153" s="49" t="s">
        <v>293</v>
      </c>
      <c r="C153" s="35" t="s">
        <v>107</v>
      </c>
      <c r="D153" s="71">
        <v>1000</v>
      </c>
      <c r="E153" s="71">
        <v>100</v>
      </c>
      <c r="F153" s="71">
        <v>1000</v>
      </c>
      <c r="G153" s="130">
        <v>1000</v>
      </c>
      <c r="H153" s="71">
        <v>200</v>
      </c>
      <c r="I153" s="71">
        <v>200</v>
      </c>
      <c r="J153" s="118"/>
      <c r="M153" s="39"/>
      <c r="N153" s="39"/>
      <c r="O153" s="39"/>
      <c r="P153" s="39"/>
      <c r="Q153" s="39"/>
      <c r="R153" s="39"/>
      <c r="S153" s="39"/>
      <c r="T153" s="39"/>
    </row>
    <row r="154" spans="1:20" x14ac:dyDescent="0.25">
      <c r="A154" s="168"/>
      <c r="B154" s="49" t="s">
        <v>296</v>
      </c>
      <c r="C154" s="35" t="s">
        <v>111</v>
      </c>
      <c r="D154" s="71">
        <v>0</v>
      </c>
      <c r="E154" s="71">
        <v>0</v>
      </c>
      <c r="F154" s="71">
        <v>0</v>
      </c>
      <c r="G154" s="130">
        <v>0</v>
      </c>
      <c r="H154" s="71">
        <v>100</v>
      </c>
      <c r="I154" s="71">
        <v>100</v>
      </c>
      <c r="J154" s="118"/>
      <c r="M154" s="39"/>
      <c r="N154" s="39"/>
      <c r="O154" s="39"/>
      <c r="P154" s="39"/>
      <c r="Q154" s="39"/>
      <c r="R154" s="39"/>
      <c r="S154" s="39"/>
      <c r="T154" s="39"/>
    </row>
    <row r="155" spans="1:20" x14ac:dyDescent="0.25">
      <c r="A155" s="168"/>
      <c r="B155" s="49" t="s">
        <v>290</v>
      </c>
      <c r="C155" s="35" t="s">
        <v>214</v>
      </c>
      <c r="D155" s="71">
        <v>1000</v>
      </c>
      <c r="E155" s="71">
        <v>1000</v>
      </c>
      <c r="F155" s="71">
        <v>1000</v>
      </c>
      <c r="G155" s="130">
        <v>1000</v>
      </c>
      <c r="H155" s="71">
        <v>900</v>
      </c>
      <c r="I155" s="71">
        <v>900</v>
      </c>
      <c r="J155" s="118"/>
      <c r="M155" s="39"/>
      <c r="N155" s="39"/>
      <c r="O155" s="39"/>
      <c r="P155" s="39"/>
      <c r="Q155" s="39"/>
      <c r="R155" s="39"/>
      <c r="S155" s="39"/>
      <c r="T155" s="39"/>
    </row>
    <row r="156" spans="1:20" x14ac:dyDescent="0.25">
      <c r="A156" s="168"/>
      <c r="B156" s="49" t="s">
        <v>291</v>
      </c>
      <c r="C156" s="35" t="s">
        <v>105</v>
      </c>
      <c r="D156" s="71">
        <v>300</v>
      </c>
      <c r="E156" s="71">
        <v>300</v>
      </c>
      <c r="F156" s="71">
        <v>300</v>
      </c>
      <c r="G156" s="130">
        <v>300</v>
      </c>
      <c r="H156" s="71">
        <v>300</v>
      </c>
      <c r="I156" s="156">
        <v>320</v>
      </c>
      <c r="J156" s="118"/>
      <c r="L156" s="37"/>
      <c r="M156" s="39"/>
      <c r="N156" s="39"/>
      <c r="O156" s="39"/>
      <c r="P156" s="39"/>
      <c r="Q156" s="39"/>
      <c r="R156" s="39"/>
      <c r="S156" s="39"/>
      <c r="T156" s="39"/>
    </row>
    <row r="157" spans="1:20" x14ac:dyDescent="0.25">
      <c r="A157" s="168"/>
      <c r="B157" s="49" t="s">
        <v>292</v>
      </c>
      <c r="C157" s="35" t="s">
        <v>106</v>
      </c>
      <c r="D157" s="71">
        <v>150</v>
      </c>
      <c r="E157" s="71">
        <v>300</v>
      </c>
      <c r="F157" s="71">
        <v>300</v>
      </c>
      <c r="G157" s="130">
        <v>300</v>
      </c>
      <c r="H157" s="71">
        <v>500</v>
      </c>
      <c r="I157" s="71">
        <v>500</v>
      </c>
      <c r="J157" s="118"/>
      <c r="L157" s="37"/>
      <c r="M157" s="39"/>
      <c r="N157" s="39"/>
      <c r="O157" s="39"/>
      <c r="P157" s="39"/>
      <c r="Q157" s="39"/>
      <c r="R157" s="39"/>
      <c r="S157" s="39"/>
      <c r="T157" s="39"/>
    </row>
    <row r="158" spans="1:20" x14ac:dyDescent="0.25">
      <c r="A158" s="168"/>
      <c r="B158" s="49" t="s">
        <v>294</v>
      </c>
      <c r="C158" s="35" t="s">
        <v>108</v>
      </c>
      <c r="D158" s="71">
        <v>500</v>
      </c>
      <c r="E158" s="71">
        <v>500</v>
      </c>
      <c r="F158" s="71">
        <v>500</v>
      </c>
      <c r="G158" s="130">
        <v>500</v>
      </c>
      <c r="H158" s="71">
        <v>500</v>
      </c>
      <c r="I158" s="156">
        <v>670</v>
      </c>
      <c r="J158" s="118"/>
      <c r="K158" s="141"/>
      <c r="M158" s="39"/>
      <c r="N158" s="39"/>
      <c r="O158" s="39"/>
      <c r="P158" s="39"/>
      <c r="Q158" s="39"/>
      <c r="R158" s="39"/>
      <c r="S158" s="39"/>
      <c r="T158" s="39"/>
    </row>
    <row r="159" spans="1:20" x14ac:dyDescent="0.25">
      <c r="A159" s="168"/>
      <c r="B159" s="49" t="s">
        <v>295</v>
      </c>
      <c r="C159" s="35" t="s">
        <v>215</v>
      </c>
      <c r="D159" s="71">
        <v>4100</v>
      </c>
      <c r="E159" s="71">
        <v>4100</v>
      </c>
      <c r="F159" s="71">
        <v>4100</v>
      </c>
      <c r="G159" s="130">
        <v>4100</v>
      </c>
      <c r="H159" s="71">
        <v>3000</v>
      </c>
      <c r="I159" s="156">
        <v>3600</v>
      </c>
      <c r="J159" s="118"/>
      <c r="M159" s="39"/>
      <c r="N159" s="39"/>
      <c r="O159" s="39"/>
      <c r="P159" s="39"/>
      <c r="Q159" s="39"/>
      <c r="R159" s="39"/>
      <c r="S159" s="39"/>
      <c r="T159" s="39"/>
    </row>
    <row r="160" spans="1:20" x14ac:dyDescent="0.25">
      <c r="A160" s="168"/>
      <c r="B160" s="49" t="s">
        <v>295</v>
      </c>
      <c r="C160" s="35" t="s">
        <v>109</v>
      </c>
      <c r="D160" s="71">
        <v>0</v>
      </c>
      <c r="E160" s="71">
        <v>0</v>
      </c>
      <c r="F160" s="71">
        <v>0</v>
      </c>
      <c r="G160" s="130">
        <v>0</v>
      </c>
      <c r="H160" s="71">
        <v>0</v>
      </c>
      <c r="I160" s="71">
        <v>0</v>
      </c>
      <c r="J160" s="118"/>
      <c r="K160" s="40"/>
      <c r="M160" s="40"/>
      <c r="N160" s="40"/>
      <c r="O160" s="40"/>
      <c r="P160" s="40"/>
      <c r="Q160" s="40"/>
      <c r="R160" s="40"/>
      <c r="S160" s="40"/>
      <c r="T160" s="40"/>
    </row>
    <row r="161" spans="1:20" x14ac:dyDescent="0.25">
      <c r="A161" s="168"/>
      <c r="B161" s="49" t="s">
        <v>297</v>
      </c>
      <c r="C161" s="35" t="s">
        <v>110</v>
      </c>
      <c r="D161" s="71">
        <v>0</v>
      </c>
      <c r="E161" s="71">
        <v>0</v>
      </c>
      <c r="F161" s="71">
        <v>0</v>
      </c>
      <c r="G161" s="130">
        <v>0</v>
      </c>
      <c r="H161" s="71">
        <v>0</v>
      </c>
      <c r="I161" s="71">
        <v>0</v>
      </c>
      <c r="J161" s="118"/>
      <c r="K161" s="40"/>
      <c r="M161" s="40"/>
      <c r="N161" s="40"/>
      <c r="O161" s="40"/>
      <c r="P161" s="40"/>
      <c r="Q161" s="40"/>
      <c r="R161" s="40"/>
      <c r="S161" s="40"/>
      <c r="T161" s="40"/>
    </row>
    <row r="162" spans="1:20" x14ac:dyDescent="0.25">
      <c r="A162" s="168"/>
      <c r="B162" s="24">
        <v>633009</v>
      </c>
      <c r="C162" s="24" t="s">
        <v>112</v>
      </c>
      <c r="D162" s="23">
        <v>1500</v>
      </c>
      <c r="E162" s="23">
        <v>500</v>
      </c>
      <c r="F162" s="109">
        <v>500</v>
      </c>
      <c r="G162" s="126">
        <v>200</v>
      </c>
      <c r="H162" s="109">
        <v>1200</v>
      </c>
      <c r="I162" s="153">
        <v>1205</v>
      </c>
      <c r="J162" s="109"/>
      <c r="K162" s="40"/>
      <c r="M162" s="40"/>
      <c r="N162" s="40"/>
      <c r="O162" s="40"/>
      <c r="P162" s="40"/>
      <c r="Q162" s="40"/>
      <c r="R162" s="40"/>
      <c r="S162" s="40"/>
      <c r="T162" s="40"/>
    </row>
    <row r="163" spans="1:20" x14ac:dyDescent="0.25">
      <c r="A163" s="168"/>
      <c r="B163" s="24" t="s">
        <v>298</v>
      </c>
      <c r="C163" s="24" t="s">
        <v>113</v>
      </c>
      <c r="D163" s="23">
        <v>800</v>
      </c>
      <c r="E163" s="23">
        <v>100</v>
      </c>
      <c r="F163" s="109">
        <v>800</v>
      </c>
      <c r="G163" s="126">
        <v>700</v>
      </c>
      <c r="H163" s="109">
        <v>500</v>
      </c>
      <c r="I163" s="109">
        <v>500</v>
      </c>
      <c r="J163" s="109"/>
      <c r="K163" s="40"/>
      <c r="M163" s="40"/>
      <c r="N163" s="40"/>
      <c r="O163" s="40"/>
      <c r="P163" s="40"/>
      <c r="Q163" s="40"/>
      <c r="R163" s="40"/>
      <c r="S163" s="40"/>
      <c r="T163" s="40"/>
    </row>
    <row r="164" spans="1:20" x14ac:dyDescent="0.25">
      <c r="A164" s="168"/>
      <c r="B164" s="24">
        <v>633010</v>
      </c>
      <c r="C164" s="24" t="s">
        <v>114</v>
      </c>
      <c r="D164" s="23">
        <v>1500</v>
      </c>
      <c r="E164" s="23">
        <v>3200</v>
      </c>
      <c r="F164" s="109">
        <v>2500</v>
      </c>
      <c r="G164" s="126">
        <v>2500</v>
      </c>
      <c r="H164" s="109">
        <v>2500</v>
      </c>
      <c r="I164" s="109">
        <v>2500</v>
      </c>
      <c r="J164" s="109"/>
      <c r="K164" s="59"/>
      <c r="M164" s="40"/>
      <c r="N164" s="40"/>
      <c r="O164" s="40"/>
      <c r="P164" s="40"/>
      <c r="Q164" s="40"/>
      <c r="R164" s="40"/>
      <c r="S164" s="40"/>
      <c r="T164" s="40"/>
    </row>
    <row r="165" spans="1:20" x14ac:dyDescent="0.25">
      <c r="A165" s="168"/>
      <c r="B165" s="24">
        <v>633013</v>
      </c>
      <c r="C165" s="24" t="s">
        <v>115</v>
      </c>
      <c r="D165" s="23">
        <v>1100</v>
      </c>
      <c r="E165" s="23">
        <v>1100</v>
      </c>
      <c r="F165" s="109">
        <v>1100</v>
      </c>
      <c r="G165" s="126">
        <v>1300</v>
      </c>
      <c r="H165" s="109">
        <v>2100</v>
      </c>
      <c r="I165" s="109">
        <v>2100</v>
      </c>
      <c r="J165" s="109"/>
      <c r="K165" s="40"/>
      <c r="L165" s="37"/>
      <c r="M165" s="40"/>
      <c r="N165" s="40"/>
      <c r="O165" s="40"/>
      <c r="P165" s="40"/>
      <c r="Q165" s="40"/>
      <c r="R165" s="40"/>
      <c r="S165" s="40"/>
      <c r="T165" s="40"/>
    </row>
    <row r="166" spans="1:20" x14ac:dyDescent="0.25">
      <c r="A166" s="168"/>
      <c r="B166" s="56">
        <v>634</v>
      </c>
      <c r="C166" s="58" t="s">
        <v>299</v>
      </c>
      <c r="D166" s="55">
        <f t="shared" ref="D166:H166" si="36">SUM(D167:D171)</f>
        <v>7640.96</v>
      </c>
      <c r="E166" s="55">
        <f t="shared" si="36"/>
        <v>7640.96</v>
      </c>
      <c r="F166" s="55">
        <f t="shared" si="36"/>
        <v>8650</v>
      </c>
      <c r="G166" s="55">
        <f t="shared" si="36"/>
        <v>11850</v>
      </c>
      <c r="H166" s="55">
        <f t="shared" si="36"/>
        <v>12550</v>
      </c>
      <c r="I166" s="55">
        <f t="shared" ref="I166" si="37">SUM(I167:I171)</f>
        <v>12550</v>
      </c>
      <c r="J166" s="107"/>
      <c r="K166" s="40"/>
      <c r="M166" s="40"/>
      <c r="N166" s="40"/>
      <c r="O166" s="40"/>
      <c r="P166" s="40"/>
      <c r="Q166" s="40"/>
      <c r="R166" s="40"/>
      <c r="S166" s="40"/>
      <c r="T166" s="40"/>
    </row>
    <row r="167" spans="1:20" x14ac:dyDescent="0.25">
      <c r="A167" s="168"/>
      <c r="B167" s="24">
        <v>634001</v>
      </c>
      <c r="C167" s="26" t="s">
        <v>419</v>
      </c>
      <c r="D167" s="23">
        <v>2300</v>
      </c>
      <c r="E167" s="23">
        <v>2300</v>
      </c>
      <c r="F167" s="109">
        <v>2300</v>
      </c>
      <c r="G167" s="126">
        <v>2300</v>
      </c>
      <c r="H167" s="109">
        <v>2500</v>
      </c>
      <c r="I167" s="109">
        <v>2500</v>
      </c>
      <c r="J167" s="109"/>
      <c r="K167" s="40"/>
      <c r="L167" s="37"/>
      <c r="M167" s="40"/>
      <c r="N167" s="40"/>
      <c r="O167" s="40"/>
      <c r="P167" s="40"/>
      <c r="Q167" s="40"/>
      <c r="R167" s="40"/>
      <c r="S167" s="40"/>
      <c r="T167" s="40"/>
    </row>
    <row r="168" spans="1:20" x14ac:dyDescent="0.25">
      <c r="A168" s="168"/>
      <c r="B168" s="24">
        <v>634002</v>
      </c>
      <c r="C168" s="26" t="s">
        <v>116</v>
      </c>
      <c r="D168" s="23">
        <v>1500</v>
      </c>
      <c r="E168" s="23">
        <v>1500</v>
      </c>
      <c r="F168" s="109">
        <v>1500</v>
      </c>
      <c r="G168" s="126">
        <v>5500</v>
      </c>
      <c r="H168" s="109">
        <v>6000</v>
      </c>
      <c r="I168" s="109">
        <v>6000</v>
      </c>
      <c r="J168" s="109"/>
      <c r="K168" s="59"/>
      <c r="M168" s="40"/>
      <c r="N168" s="40"/>
      <c r="O168" s="40"/>
      <c r="P168" s="40"/>
      <c r="Q168" s="40"/>
      <c r="R168" s="40"/>
      <c r="S168" s="40"/>
      <c r="T168" s="40"/>
    </row>
    <row r="169" spans="1:20" x14ac:dyDescent="0.25">
      <c r="A169" s="168"/>
      <c r="B169" s="24">
        <v>634003</v>
      </c>
      <c r="C169" s="26" t="s">
        <v>117</v>
      </c>
      <c r="D169" s="23">
        <v>3790.96</v>
      </c>
      <c r="E169" s="23">
        <v>3790.96</v>
      </c>
      <c r="F169" s="109">
        <v>4800</v>
      </c>
      <c r="G169" s="126">
        <v>4000</v>
      </c>
      <c r="H169" s="109">
        <v>4000</v>
      </c>
      <c r="I169" s="109">
        <v>4000</v>
      </c>
      <c r="J169" s="109"/>
      <c r="K169" s="40"/>
      <c r="M169" s="40"/>
      <c r="N169" s="40"/>
      <c r="O169" s="40"/>
      <c r="P169" s="40"/>
      <c r="Q169" s="40"/>
      <c r="R169" s="40"/>
      <c r="S169" s="40"/>
      <c r="T169" s="40"/>
    </row>
    <row r="170" spans="1:20" x14ac:dyDescent="0.25">
      <c r="A170" s="168"/>
      <c r="B170" s="24">
        <v>634004</v>
      </c>
      <c r="C170" s="26" t="s">
        <v>118</v>
      </c>
      <c r="D170" s="23">
        <v>0</v>
      </c>
      <c r="E170" s="23">
        <v>0</v>
      </c>
      <c r="F170" s="109">
        <v>0</v>
      </c>
      <c r="G170" s="126">
        <v>0</v>
      </c>
      <c r="H170" s="109">
        <v>0</v>
      </c>
      <c r="I170" s="109">
        <v>0</v>
      </c>
      <c r="J170" s="109"/>
      <c r="K170" s="40"/>
      <c r="M170" s="40"/>
      <c r="N170" s="40"/>
      <c r="O170" s="40"/>
      <c r="P170" s="40"/>
      <c r="Q170" s="40"/>
      <c r="R170" s="40"/>
      <c r="S170" s="40"/>
      <c r="T170" s="40"/>
    </row>
    <row r="171" spans="1:20" x14ac:dyDescent="0.25">
      <c r="A171" s="168"/>
      <c r="B171" s="24">
        <v>634005</v>
      </c>
      <c r="C171" s="26" t="s">
        <v>119</v>
      </c>
      <c r="D171" s="23">
        <v>50</v>
      </c>
      <c r="E171" s="23">
        <v>50</v>
      </c>
      <c r="F171" s="109">
        <v>50</v>
      </c>
      <c r="G171" s="126">
        <v>50</v>
      </c>
      <c r="H171" s="109">
        <v>50</v>
      </c>
      <c r="I171" s="109">
        <v>50</v>
      </c>
      <c r="J171" s="109"/>
      <c r="K171" s="40"/>
      <c r="M171" s="40"/>
      <c r="N171" s="40"/>
      <c r="O171" s="40"/>
      <c r="P171" s="40"/>
      <c r="Q171" s="40"/>
      <c r="R171" s="40"/>
      <c r="S171" s="40"/>
      <c r="T171" s="40"/>
    </row>
    <row r="172" spans="1:20" x14ac:dyDescent="0.25">
      <c r="A172" s="168"/>
      <c r="B172" s="56">
        <v>635</v>
      </c>
      <c r="C172" s="58" t="s">
        <v>300</v>
      </c>
      <c r="D172" s="55">
        <f t="shared" ref="D172:H172" si="38">SUM(D173:D178)</f>
        <v>30700</v>
      </c>
      <c r="E172" s="55">
        <f t="shared" si="38"/>
        <v>20700</v>
      </c>
      <c r="F172" s="55">
        <f t="shared" si="38"/>
        <v>35700</v>
      </c>
      <c r="G172" s="55">
        <f t="shared" si="38"/>
        <v>42200</v>
      </c>
      <c r="H172" s="55">
        <f t="shared" si="38"/>
        <v>60400.1</v>
      </c>
      <c r="I172" s="55">
        <f t="shared" ref="I172" si="39">SUM(I173:I178)</f>
        <v>61710.1</v>
      </c>
      <c r="J172" s="107"/>
      <c r="K172" s="40"/>
      <c r="L172" s="37"/>
      <c r="M172" s="40"/>
      <c r="N172" s="40"/>
      <c r="O172" s="40"/>
      <c r="P172" s="40"/>
      <c r="Q172" s="40"/>
      <c r="R172" s="40"/>
      <c r="S172" s="40"/>
      <c r="T172" s="40"/>
    </row>
    <row r="173" spans="1:20" x14ac:dyDescent="0.25">
      <c r="A173" s="168"/>
      <c r="B173" s="24">
        <v>635002</v>
      </c>
      <c r="C173" s="26" t="s">
        <v>120</v>
      </c>
      <c r="D173" s="23">
        <v>200</v>
      </c>
      <c r="E173" s="23">
        <v>200</v>
      </c>
      <c r="F173" s="109">
        <v>200</v>
      </c>
      <c r="G173" s="126">
        <v>200</v>
      </c>
      <c r="H173" s="109">
        <v>200</v>
      </c>
      <c r="I173" s="153">
        <v>10</v>
      </c>
      <c r="J173" s="109"/>
      <c r="K173" s="40"/>
      <c r="M173" s="40"/>
      <c r="N173" s="40"/>
      <c r="O173" s="40"/>
      <c r="P173" s="40"/>
      <c r="Q173" s="40"/>
      <c r="R173" s="40"/>
      <c r="S173" s="40"/>
      <c r="T173" s="40"/>
    </row>
    <row r="174" spans="1:20" x14ac:dyDescent="0.25">
      <c r="A174" s="168"/>
      <c r="B174" s="24">
        <v>635004</v>
      </c>
      <c r="C174" s="26" t="s">
        <v>124</v>
      </c>
      <c r="D174" s="23">
        <v>2000</v>
      </c>
      <c r="E174" s="23">
        <v>2000</v>
      </c>
      <c r="F174" s="109">
        <v>2000</v>
      </c>
      <c r="G174" s="126">
        <v>3500</v>
      </c>
      <c r="H174" s="109">
        <v>4500</v>
      </c>
      <c r="I174" s="153">
        <v>6000</v>
      </c>
      <c r="J174" s="109"/>
      <c r="K174" s="143"/>
      <c r="L174" s="39"/>
      <c r="M174" s="40"/>
      <c r="N174" s="40"/>
      <c r="O174" s="40"/>
      <c r="P174" s="40"/>
      <c r="Q174" s="40"/>
      <c r="R174" s="40"/>
      <c r="S174" s="40"/>
      <c r="T174" s="40"/>
    </row>
    <row r="175" spans="1:20" x14ac:dyDescent="0.25">
      <c r="A175" s="168"/>
      <c r="B175" s="24">
        <v>635004</v>
      </c>
      <c r="C175" s="26" t="s">
        <v>121</v>
      </c>
      <c r="D175" s="23">
        <v>0</v>
      </c>
      <c r="E175" s="23">
        <v>0</v>
      </c>
      <c r="F175" s="109">
        <v>0</v>
      </c>
      <c r="G175" s="126">
        <v>0</v>
      </c>
      <c r="H175" s="109">
        <v>650.1</v>
      </c>
      <c r="I175" s="109">
        <v>650.1</v>
      </c>
      <c r="J175" s="109"/>
      <c r="K175" s="85"/>
      <c r="L175" s="37"/>
      <c r="M175" s="40"/>
      <c r="N175" s="40"/>
      <c r="O175" s="40"/>
      <c r="P175" s="40"/>
      <c r="Q175" s="40"/>
      <c r="R175" s="40"/>
      <c r="S175" s="40"/>
      <c r="T175" s="40"/>
    </row>
    <row r="176" spans="1:20" x14ac:dyDescent="0.25">
      <c r="A176" s="168"/>
      <c r="B176" s="24">
        <v>635006</v>
      </c>
      <c r="C176" s="26" t="s">
        <v>123</v>
      </c>
      <c r="D176" s="23">
        <v>20000</v>
      </c>
      <c r="E176" s="23">
        <v>10000</v>
      </c>
      <c r="F176" s="109">
        <v>25000</v>
      </c>
      <c r="G176" s="126">
        <v>30000</v>
      </c>
      <c r="H176" s="109">
        <v>47000</v>
      </c>
      <c r="I176" s="109">
        <v>47000</v>
      </c>
      <c r="J176" s="109"/>
      <c r="K176" s="59"/>
      <c r="M176" s="40"/>
      <c r="N176" s="40"/>
      <c r="O176" s="40"/>
      <c r="P176" s="40"/>
      <c r="Q176" s="40"/>
      <c r="R176" s="40"/>
      <c r="S176" s="40"/>
      <c r="T176" s="40"/>
    </row>
    <row r="177" spans="1:20" x14ac:dyDescent="0.25">
      <c r="A177" s="168"/>
      <c r="B177" s="24" t="s">
        <v>479</v>
      </c>
      <c r="C177" s="26" t="s">
        <v>480</v>
      </c>
      <c r="D177" s="23"/>
      <c r="E177" s="23"/>
      <c r="F177" s="109">
        <v>0</v>
      </c>
      <c r="G177" s="126">
        <v>0</v>
      </c>
      <c r="H177" s="109">
        <v>0</v>
      </c>
      <c r="I177" s="109">
        <v>0</v>
      </c>
      <c r="J177" s="109"/>
      <c r="K177" s="40"/>
      <c r="L177" s="37"/>
      <c r="M177" s="40"/>
      <c r="N177" s="40"/>
      <c r="O177" s="40"/>
      <c r="P177" s="40"/>
      <c r="Q177" s="40"/>
      <c r="R177" s="40"/>
      <c r="S177" s="40"/>
      <c r="T177" s="40"/>
    </row>
    <row r="178" spans="1:20" x14ac:dyDescent="0.25">
      <c r="A178" s="168"/>
      <c r="B178" s="24">
        <v>635009</v>
      </c>
      <c r="C178" s="26" t="s">
        <v>122</v>
      </c>
      <c r="D178" s="23">
        <v>8500</v>
      </c>
      <c r="E178" s="23">
        <v>8500</v>
      </c>
      <c r="F178" s="109">
        <v>8500</v>
      </c>
      <c r="G178" s="126">
        <v>8500</v>
      </c>
      <c r="H178" s="109">
        <v>8050</v>
      </c>
      <c r="I178" s="109">
        <v>8050</v>
      </c>
      <c r="J178" s="109"/>
      <c r="K178" s="40"/>
      <c r="L178" s="37"/>
      <c r="M178" s="40"/>
      <c r="N178" s="40"/>
      <c r="O178" s="40"/>
      <c r="P178" s="40"/>
      <c r="Q178" s="40"/>
      <c r="R178" s="40"/>
      <c r="S178" s="40"/>
      <c r="T178" s="40"/>
    </row>
    <row r="179" spans="1:20" x14ac:dyDescent="0.25">
      <c r="A179" s="168"/>
      <c r="B179" s="56">
        <v>636</v>
      </c>
      <c r="C179" s="58" t="s">
        <v>301</v>
      </c>
      <c r="D179" s="55">
        <f t="shared" ref="D179:H179" si="40">D180+D181</f>
        <v>503.03</v>
      </c>
      <c r="E179" s="55">
        <f t="shared" si="40"/>
        <v>503.03</v>
      </c>
      <c r="F179" s="55">
        <f t="shared" si="40"/>
        <v>503.03</v>
      </c>
      <c r="G179" s="55">
        <f t="shared" si="40"/>
        <v>503.03</v>
      </c>
      <c r="H179" s="55">
        <f t="shared" si="40"/>
        <v>503.03</v>
      </c>
      <c r="I179" s="55">
        <f t="shared" ref="I179" si="41">I180+I181</f>
        <v>503.03</v>
      </c>
      <c r="J179" s="107"/>
      <c r="K179" s="40"/>
      <c r="L179" s="37"/>
      <c r="M179" s="40"/>
      <c r="N179" s="40"/>
      <c r="O179" s="40"/>
      <c r="P179" s="40"/>
      <c r="Q179" s="40"/>
      <c r="R179" s="40"/>
      <c r="S179" s="40"/>
      <c r="T179" s="40"/>
    </row>
    <row r="180" spans="1:20" x14ac:dyDescent="0.25">
      <c r="A180" s="168"/>
      <c r="B180" s="24">
        <v>636001</v>
      </c>
      <c r="C180" s="26" t="s">
        <v>217</v>
      </c>
      <c r="D180" s="23">
        <v>503.03</v>
      </c>
      <c r="E180" s="23">
        <v>503.03</v>
      </c>
      <c r="F180" s="109">
        <v>503.03</v>
      </c>
      <c r="G180" s="126">
        <v>503.03</v>
      </c>
      <c r="H180" s="109">
        <v>503.03</v>
      </c>
      <c r="I180" s="109">
        <v>503.03</v>
      </c>
      <c r="J180" s="109"/>
      <c r="K180" s="40"/>
      <c r="M180" s="40"/>
      <c r="N180" s="40"/>
      <c r="O180" s="40"/>
      <c r="P180" s="40"/>
      <c r="Q180" s="40"/>
      <c r="R180" s="40"/>
      <c r="S180" s="40"/>
      <c r="T180" s="40"/>
    </row>
    <row r="181" spans="1:20" x14ac:dyDescent="0.25">
      <c r="A181" s="168"/>
      <c r="B181" s="24">
        <v>636002</v>
      </c>
      <c r="C181" s="26" t="s">
        <v>218</v>
      </c>
      <c r="D181" s="23">
        <v>0</v>
      </c>
      <c r="E181" s="23">
        <v>0</v>
      </c>
      <c r="F181" s="109">
        <v>0</v>
      </c>
      <c r="G181" s="126">
        <v>0</v>
      </c>
      <c r="H181" s="109">
        <v>0</v>
      </c>
      <c r="I181" s="109">
        <v>0</v>
      </c>
      <c r="J181" s="109"/>
      <c r="K181" s="40"/>
      <c r="M181" s="40"/>
      <c r="N181" s="40"/>
      <c r="O181" s="40"/>
      <c r="P181" s="40"/>
      <c r="Q181" s="40"/>
      <c r="R181" s="40"/>
      <c r="S181" s="40"/>
      <c r="T181" s="40"/>
    </row>
    <row r="182" spans="1:20" x14ac:dyDescent="0.25">
      <c r="A182" s="168"/>
      <c r="B182" s="56">
        <v>637</v>
      </c>
      <c r="C182" s="58" t="s">
        <v>302</v>
      </c>
      <c r="D182" s="55">
        <f t="shared" ref="D182:H182" si="42">SUM(D183:D184)+SUM(D188:D193)+SUM(D197:D198)+SUM(D202:D207)</f>
        <v>97114.459999999992</v>
      </c>
      <c r="E182" s="55">
        <f t="shared" si="42"/>
        <v>96721.459999999992</v>
      </c>
      <c r="F182" s="55">
        <f t="shared" si="42"/>
        <v>98200</v>
      </c>
      <c r="G182" s="55">
        <f t="shared" si="42"/>
        <v>93700</v>
      </c>
      <c r="H182" s="55">
        <f t="shared" si="42"/>
        <v>100160.05</v>
      </c>
      <c r="I182" s="55">
        <f t="shared" ref="I182" si="43">SUM(I183:I184)+SUM(I188:I193)+SUM(I197:I198)+SUM(I202:I207)</f>
        <v>103173.05</v>
      </c>
      <c r="J182" s="107"/>
      <c r="K182" s="40"/>
      <c r="M182" s="40"/>
      <c r="N182" s="40"/>
      <c r="O182" s="40"/>
      <c r="P182" s="40"/>
      <c r="Q182" s="40"/>
      <c r="R182" s="40"/>
      <c r="S182" s="40"/>
      <c r="T182" s="40"/>
    </row>
    <row r="183" spans="1:20" x14ac:dyDescent="0.25">
      <c r="A183" s="168"/>
      <c r="B183" s="24">
        <v>637001</v>
      </c>
      <c r="C183" s="26" t="s">
        <v>125</v>
      </c>
      <c r="D183" s="23">
        <v>2000</v>
      </c>
      <c r="E183" s="23">
        <v>1000</v>
      </c>
      <c r="F183" s="109">
        <v>1000</v>
      </c>
      <c r="G183" s="126">
        <v>1000</v>
      </c>
      <c r="H183" s="109">
        <v>1100</v>
      </c>
      <c r="I183" s="109">
        <v>1100</v>
      </c>
      <c r="J183" s="109"/>
      <c r="K183" s="40"/>
      <c r="L183" s="179"/>
      <c r="M183" s="179"/>
      <c r="N183" s="179"/>
      <c r="O183" s="179"/>
      <c r="P183" s="179"/>
      <c r="Q183" s="40"/>
      <c r="R183" s="40"/>
      <c r="S183" s="40"/>
      <c r="T183" s="40"/>
    </row>
    <row r="184" spans="1:20" x14ac:dyDescent="0.25">
      <c r="A184" s="168"/>
      <c r="B184" s="24">
        <v>637004</v>
      </c>
      <c r="C184" s="26" t="s">
        <v>126</v>
      </c>
      <c r="D184" s="23">
        <f t="shared" ref="D184:H184" si="44">SUM(D185:D187)</f>
        <v>43500</v>
      </c>
      <c r="E184" s="23">
        <f t="shared" si="44"/>
        <v>38567</v>
      </c>
      <c r="F184" s="23">
        <f t="shared" si="44"/>
        <v>43500</v>
      </c>
      <c r="G184" s="129">
        <f t="shared" si="44"/>
        <v>43000</v>
      </c>
      <c r="H184" s="23">
        <f t="shared" si="44"/>
        <v>42660.05</v>
      </c>
      <c r="I184" s="23">
        <f t="shared" ref="I184" si="45">SUM(I185:I187)</f>
        <v>44560.05</v>
      </c>
      <c r="J184" s="109"/>
      <c r="K184" s="40"/>
      <c r="M184" s="40"/>
      <c r="N184" s="40"/>
      <c r="O184" s="40"/>
      <c r="P184" s="40"/>
      <c r="Q184" s="40"/>
      <c r="R184" s="40"/>
      <c r="S184" s="40"/>
      <c r="T184" s="40"/>
    </row>
    <row r="185" spans="1:20" x14ac:dyDescent="0.25">
      <c r="A185" s="168"/>
      <c r="B185" s="49">
        <v>637004</v>
      </c>
      <c r="C185" s="27" t="s">
        <v>126</v>
      </c>
      <c r="D185" s="71">
        <v>40000</v>
      </c>
      <c r="E185" s="71">
        <v>35000</v>
      </c>
      <c r="F185" s="112">
        <v>40000</v>
      </c>
      <c r="G185" s="146">
        <v>40000</v>
      </c>
      <c r="H185" s="112">
        <v>40000</v>
      </c>
      <c r="I185" s="157">
        <v>42000</v>
      </c>
      <c r="J185" s="118"/>
      <c r="K185" s="143"/>
      <c r="L185" s="37"/>
      <c r="M185" s="40"/>
      <c r="N185" s="40"/>
      <c r="O185" s="40"/>
      <c r="P185" s="40"/>
      <c r="Q185" s="40"/>
      <c r="R185" s="40"/>
      <c r="S185" s="40"/>
      <c r="T185" s="40"/>
    </row>
    <row r="186" spans="1:20" x14ac:dyDescent="0.25">
      <c r="A186" s="168"/>
      <c r="B186" s="49" t="s">
        <v>304</v>
      </c>
      <c r="C186" s="27" t="s">
        <v>303</v>
      </c>
      <c r="D186" s="71">
        <v>2500</v>
      </c>
      <c r="E186" s="71">
        <v>2500</v>
      </c>
      <c r="F186" s="112">
        <v>2500</v>
      </c>
      <c r="G186" s="146">
        <v>2500</v>
      </c>
      <c r="H186" s="112">
        <v>2160.0500000000002</v>
      </c>
      <c r="I186" s="112">
        <v>2160.0500000000002</v>
      </c>
      <c r="J186" s="118"/>
      <c r="K186" s="40"/>
      <c r="L186" s="37"/>
      <c r="M186" s="40"/>
      <c r="N186" s="40"/>
      <c r="O186" s="40"/>
      <c r="P186" s="40"/>
      <c r="Q186" s="40"/>
      <c r="R186" s="40"/>
      <c r="S186" s="40"/>
      <c r="T186" s="40"/>
    </row>
    <row r="187" spans="1:20" x14ac:dyDescent="0.25">
      <c r="A187" s="168"/>
      <c r="B187" s="49" t="s">
        <v>306</v>
      </c>
      <c r="C187" s="27" t="s">
        <v>127</v>
      </c>
      <c r="D187" s="71">
        <v>1000</v>
      </c>
      <c r="E187" s="71">
        <v>1067</v>
      </c>
      <c r="F187" s="112">
        <v>1000</v>
      </c>
      <c r="G187" s="146">
        <v>500</v>
      </c>
      <c r="H187" s="112">
        <v>500</v>
      </c>
      <c r="I187" s="157">
        <v>400</v>
      </c>
      <c r="J187" s="118"/>
      <c r="K187" s="174"/>
      <c r="L187" s="174"/>
      <c r="M187" s="40"/>
      <c r="N187" s="40"/>
      <c r="O187" s="40"/>
      <c r="P187" s="40"/>
      <c r="Q187" s="40"/>
      <c r="R187" s="40"/>
      <c r="S187" s="40"/>
      <c r="T187" s="40"/>
    </row>
    <row r="188" spans="1:20" x14ac:dyDescent="0.25">
      <c r="A188" s="168"/>
      <c r="B188" s="24">
        <v>637005</v>
      </c>
      <c r="C188" s="26" t="s">
        <v>128</v>
      </c>
      <c r="D188" s="23">
        <v>8000</v>
      </c>
      <c r="E188" s="23">
        <v>8000</v>
      </c>
      <c r="F188" s="109">
        <v>8000</v>
      </c>
      <c r="G188" s="126">
        <v>4000</v>
      </c>
      <c r="H188" s="109">
        <v>8500</v>
      </c>
      <c r="I188" s="153">
        <v>8513</v>
      </c>
      <c r="J188" s="109"/>
      <c r="K188" s="143"/>
      <c r="M188" s="40"/>
      <c r="N188" s="40"/>
      <c r="O188" s="40"/>
      <c r="P188" s="40"/>
      <c r="Q188" s="40"/>
      <c r="R188" s="40"/>
      <c r="S188" s="40"/>
      <c r="T188" s="40"/>
    </row>
    <row r="189" spans="1:20" x14ac:dyDescent="0.25">
      <c r="A189" s="168"/>
      <c r="B189" s="24">
        <v>637006</v>
      </c>
      <c r="C189" s="26" t="s">
        <v>129</v>
      </c>
      <c r="D189" s="23">
        <v>100</v>
      </c>
      <c r="E189" s="23">
        <v>100</v>
      </c>
      <c r="F189" s="109">
        <v>100</v>
      </c>
      <c r="G189" s="126">
        <v>100</v>
      </c>
      <c r="H189" s="109">
        <v>500</v>
      </c>
      <c r="I189" s="109">
        <v>500</v>
      </c>
      <c r="J189" s="109"/>
      <c r="K189" s="40"/>
      <c r="M189" s="40"/>
      <c r="N189" s="40"/>
      <c r="O189" s="40"/>
      <c r="P189" s="40"/>
      <c r="Q189" s="40"/>
      <c r="R189" s="40"/>
      <c r="S189" s="40"/>
      <c r="T189" s="40"/>
    </row>
    <row r="190" spans="1:20" x14ac:dyDescent="0.25">
      <c r="A190" s="168"/>
      <c r="B190" s="24">
        <v>637007</v>
      </c>
      <c r="C190" s="26" t="s">
        <v>130</v>
      </c>
      <c r="D190" s="23">
        <v>100</v>
      </c>
      <c r="E190" s="23">
        <v>100</v>
      </c>
      <c r="F190" s="109">
        <v>100</v>
      </c>
      <c r="G190" s="126">
        <v>100</v>
      </c>
      <c r="H190" s="109">
        <v>100</v>
      </c>
      <c r="I190" s="109">
        <v>100</v>
      </c>
      <c r="J190" s="109"/>
      <c r="K190" s="40"/>
      <c r="L190" s="37"/>
      <c r="M190" s="40"/>
      <c r="N190" s="40"/>
      <c r="O190" s="40"/>
      <c r="P190" s="40"/>
      <c r="Q190" s="40"/>
      <c r="R190" s="40"/>
      <c r="S190" s="40"/>
      <c r="T190" s="40"/>
    </row>
    <row r="191" spans="1:20" x14ac:dyDescent="0.25">
      <c r="A191" s="168"/>
      <c r="B191" s="24">
        <v>637009</v>
      </c>
      <c r="C191" s="26" t="s">
        <v>420</v>
      </c>
      <c r="D191" s="23">
        <v>0</v>
      </c>
      <c r="E191" s="23">
        <v>0</v>
      </c>
      <c r="F191" s="109">
        <v>0</v>
      </c>
      <c r="G191" s="126">
        <v>0</v>
      </c>
      <c r="H191" s="109">
        <v>0</v>
      </c>
      <c r="I191" s="109">
        <v>0</v>
      </c>
      <c r="J191" s="109"/>
      <c r="K191" s="40"/>
      <c r="L191" s="37"/>
      <c r="M191" s="40"/>
      <c r="N191" s="40"/>
      <c r="O191" s="40"/>
      <c r="P191" s="40"/>
      <c r="Q191" s="40"/>
      <c r="R191" s="40"/>
      <c r="S191" s="40"/>
      <c r="T191" s="40"/>
    </row>
    <row r="192" spans="1:20" x14ac:dyDescent="0.25">
      <c r="A192" s="168"/>
      <c r="B192" s="24">
        <v>637012</v>
      </c>
      <c r="C192" s="26" t="s">
        <v>305</v>
      </c>
      <c r="D192" s="23">
        <v>5000</v>
      </c>
      <c r="E192" s="23">
        <v>8100</v>
      </c>
      <c r="F192" s="109">
        <v>5000</v>
      </c>
      <c r="G192" s="126">
        <v>5000</v>
      </c>
      <c r="H192" s="109">
        <v>5500</v>
      </c>
      <c r="I192" s="153">
        <v>6100</v>
      </c>
      <c r="J192" s="109"/>
      <c r="K192" s="174"/>
      <c r="L192" s="174"/>
      <c r="M192" s="40"/>
      <c r="N192" s="40"/>
      <c r="O192" s="40"/>
      <c r="P192" s="40"/>
      <c r="Q192" s="40"/>
      <c r="R192" s="40"/>
      <c r="S192" s="40"/>
      <c r="T192" s="40"/>
    </row>
    <row r="193" spans="1:20" x14ac:dyDescent="0.25">
      <c r="A193" s="168"/>
      <c r="B193" s="24">
        <v>637014</v>
      </c>
      <c r="C193" s="26" t="s">
        <v>131</v>
      </c>
      <c r="D193" s="23">
        <f t="shared" ref="D193:H193" si="46">SUM(D194:D196)</f>
        <v>16830</v>
      </c>
      <c r="E193" s="23">
        <f t="shared" si="46"/>
        <v>18570</v>
      </c>
      <c r="F193" s="23">
        <f t="shared" si="46"/>
        <v>18600</v>
      </c>
      <c r="G193" s="129">
        <f t="shared" si="46"/>
        <v>18600</v>
      </c>
      <c r="H193" s="23">
        <f t="shared" si="46"/>
        <v>18600</v>
      </c>
      <c r="I193" s="23">
        <f t="shared" ref="I193" si="47">SUM(I194:I196)</f>
        <v>19600</v>
      </c>
      <c r="J193" s="109"/>
      <c r="K193" s="40"/>
      <c r="M193" s="40"/>
      <c r="N193" s="40"/>
      <c r="O193" s="40"/>
      <c r="P193" s="40"/>
      <c r="Q193" s="40"/>
      <c r="R193" s="40"/>
      <c r="S193" s="40"/>
      <c r="T193" s="40"/>
    </row>
    <row r="194" spans="1:20" x14ac:dyDescent="0.25">
      <c r="A194" s="168"/>
      <c r="B194" s="49">
        <v>637014</v>
      </c>
      <c r="C194" s="27" t="s">
        <v>219</v>
      </c>
      <c r="D194" s="71">
        <v>15000</v>
      </c>
      <c r="E194" s="71">
        <v>18000</v>
      </c>
      <c r="F194" s="112">
        <v>18000</v>
      </c>
      <c r="G194" s="146">
        <v>18000</v>
      </c>
      <c r="H194" s="112">
        <v>18000</v>
      </c>
      <c r="I194" s="157">
        <v>19000</v>
      </c>
      <c r="J194" s="118"/>
      <c r="K194" s="70"/>
      <c r="M194" s="40"/>
      <c r="N194" s="40"/>
      <c r="O194" s="40"/>
      <c r="P194" s="40"/>
      <c r="Q194" s="40"/>
      <c r="R194" s="40"/>
      <c r="S194" s="40"/>
      <c r="T194" s="40"/>
    </row>
    <row r="195" spans="1:20" x14ac:dyDescent="0.25">
      <c r="A195" s="168"/>
      <c r="B195" s="49">
        <v>637014</v>
      </c>
      <c r="C195" s="27" t="s">
        <v>132</v>
      </c>
      <c r="D195" s="71">
        <v>570</v>
      </c>
      <c r="E195" s="71">
        <v>570</v>
      </c>
      <c r="F195" s="112">
        <v>600</v>
      </c>
      <c r="G195" s="146">
        <v>600</v>
      </c>
      <c r="H195" s="112">
        <v>600</v>
      </c>
      <c r="I195" s="112">
        <v>600</v>
      </c>
      <c r="J195" s="118"/>
      <c r="K195" s="40"/>
      <c r="L195" s="37"/>
      <c r="M195" s="40"/>
      <c r="N195" s="40"/>
      <c r="O195" s="40"/>
      <c r="P195" s="40"/>
      <c r="Q195" s="40"/>
      <c r="R195" s="40"/>
      <c r="S195" s="40"/>
      <c r="T195" s="40"/>
    </row>
    <row r="196" spans="1:20" x14ac:dyDescent="0.25">
      <c r="A196" s="168"/>
      <c r="B196" s="49" t="s">
        <v>307</v>
      </c>
      <c r="C196" s="27" t="s">
        <v>133</v>
      </c>
      <c r="D196" s="71">
        <v>1260</v>
      </c>
      <c r="E196" s="71">
        <v>0</v>
      </c>
      <c r="F196" s="112">
        <v>0</v>
      </c>
      <c r="G196" s="146">
        <v>0</v>
      </c>
      <c r="H196" s="112">
        <v>0</v>
      </c>
      <c r="I196" s="112">
        <v>0</v>
      </c>
      <c r="J196" s="118"/>
      <c r="K196" s="70"/>
      <c r="M196" s="40"/>
      <c r="N196" s="40"/>
      <c r="O196" s="40"/>
      <c r="P196" s="40"/>
      <c r="Q196" s="40"/>
      <c r="R196" s="40"/>
      <c r="S196" s="40"/>
      <c r="T196" s="40"/>
    </row>
    <row r="197" spans="1:20" x14ac:dyDescent="0.25">
      <c r="A197" s="168"/>
      <c r="B197" s="24">
        <v>637015</v>
      </c>
      <c r="C197" s="26" t="s">
        <v>134</v>
      </c>
      <c r="D197" s="23">
        <v>7034.46</v>
      </c>
      <c r="E197" s="23">
        <v>7034.46</v>
      </c>
      <c r="F197" s="109">
        <v>7100</v>
      </c>
      <c r="G197" s="126">
        <v>7100</v>
      </c>
      <c r="H197" s="109">
        <v>7100</v>
      </c>
      <c r="I197" s="109">
        <v>7100</v>
      </c>
      <c r="J197" s="109"/>
      <c r="K197" s="140"/>
      <c r="M197" s="40"/>
      <c r="N197" s="40"/>
      <c r="O197" s="40"/>
      <c r="P197" s="40"/>
      <c r="Q197" s="40"/>
      <c r="R197" s="40"/>
      <c r="S197" s="40"/>
      <c r="T197" s="40"/>
    </row>
    <row r="198" spans="1:20" x14ac:dyDescent="0.25">
      <c r="A198" s="168"/>
      <c r="B198" s="24">
        <v>637016</v>
      </c>
      <c r="C198" s="26" t="s">
        <v>135</v>
      </c>
      <c r="D198" s="23">
        <f t="shared" ref="D198:H198" si="48">SUM(D199:D201)</f>
        <v>3800</v>
      </c>
      <c r="E198" s="23">
        <f t="shared" si="48"/>
        <v>3800</v>
      </c>
      <c r="F198" s="23">
        <f t="shared" si="48"/>
        <v>3800</v>
      </c>
      <c r="G198" s="129">
        <f t="shared" si="48"/>
        <v>3800</v>
      </c>
      <c r="H198" s="23">
        <f t="shared" si="48"/>
        <v>5100</v>
      </c>
      <c r="I198" s="23">
        <f t="shared" ref="I198" si="49">SUM(I199:I201)</f>
        <v>5100</v>
      </c>
      <c r="J198" s="109"/>
      <c r="K198" s="40"/>
      <c r="M198" s="40"/>
      <c r="N198" s="40"/>
      <c r="O198" s="40"/>
      <c r="P198" s="40"/>
      <c r="Q198" s="40"/>
      <c r="R198" s="40"/>
      <c r="S198" s="40"/>
      <c r="T198" s="40"/>
    </row>
    <row r="199" spans="1:20" x14ac:dyDescent="0.25">
      <c r="A199" s="168"/>
      <c r="B199" s="49">
        <v>637016</v>
      </c>
      <c r="C199" s="27" t="s">
        <v>201</v>
      </c>
      <c r="D199" s="71">
        <v>3300</v>
      </c>
      <c r="E199" s="71">
        <v>3300</v>
      </c>
      <c r="F199" s="71">
        <v>3300</v>
      </c>
      <c r="G199" s="130">
        <v>3300</v>
      </c>
      <c r="H199" s="71">
        <v>4700</v>
      </c>
      <c r="I199" s="71">
        <v>4700</v>
      </c>
      <c r="J199" s="118"/>
      <c r="M199" s="39"/>
      <c r="N199" s="39"/>
      <c r="O199" s="39"/>
      <c r="P199" s="39"/>
      <c r="Q199" s="39"/>
      <c r="R199" s="39"/>
      <c r="S199" s="39"/>
      <c r="T199" s="39"/>
    </row>
    <row r="200" spans="1:20" x14ac:dyDescent="0.25">
      <c r="A200" s="168"/>
      <c r="B200" s="49">
        <v>637016</v>
      </c>
      <c r="C200" s="27" t="s">
        <v>136</v>
      </c>
      <c r="D200" s="71">
        <v>200</v>
      </c>
      <c r="E200" s="71">
        <v>200</v>
      </c>
      <c r="F200" s="71">
        <v>200</v>
      </c>
      <c r="G200" s="130">
        <v>200</v>
      </c>
      <c r="H200" s="71">
        <v>100</v>
      </c>
      <c r="I200" s="71">
        <v>100</v>
      </c>
      <c r="J200" s="118"/>
      <c r="L200" s="37"/>
      <c r="M200" s="39"/>
      <c r="N200" s="39"/>
      <c r="O200" s="39"/>
      <c r="P200" s="39"/>
      <c r="Q200" s="39"/>
      <c r="R200" s="39"/>
      <c r="S200" s="39"/>
      <c r="T200" s="39"/>
    </row>
    <row r="201" spans="1:20" x14ac:dyDescent="0.25">
      <c r="A201" s="168"/>
      <c r="B201" s="49" t="s">
        <v>308</v>
      </c>
      <c r="C201" s="27" t="s">
        <v>137</v>
      </c>
      <c r="D201" s="71">
        <v>300</v>
      </c>
      <c r="E201" s="71">
        <v>300</v>
      </c>
      <c r="F201" s="71">
        <v>300</v>
      </c>
      <c r="G201" s="130">
        <v>300</v>
      </c>
      <c r="H201" s="71">
        <v>300</v>
      </c>
      <c r="I201" s="71">
        <v>300</v>
      </c>
      <c r="J201" s="118"/>
      <c r="M201" s="39"/>
      <c r="N201" s="39"/>
      <c r="O201" s="39"/>
      <c r="P201" s="39"/>
      <c r="Q201" s="39"/>
      <c r="R201" s="39"/>
      <c r="S201" s="39"/>
      <c r="T201" s="39"/>
    </row>
    <row r="202" spans="1:20" x14ac:dyDescent="0.25">
      <c r="A202" s="168"/>
      <c r="B202" s="24">
        <v>637027</v>
      </c>
      <c r="C202" s="28" t="s">
        <v>138</v>
      </c>
      <c r="D202" s="23">
        <v>10000</v>
      </c>
      <c r="E202" s="23">
        <v>10000</v>
      </c>
      <c r="F202" s="109">
        <v>10000</v>
      </c>
      <c r="G202" s="126">
        <v>10000</v>
      </c>
      <c r="H202" s="109">
        <v>10000</v>
      </c>
      <c r="I202" s="109">
        <v>10000</v>
      </c>
      <c r="J202" s="109"/>
      <c r="M202" s="39"/>
      <c r="N202" s="39"/>
      <c r="O202" s="39"/>
      <c r="P202" s="39"/>
      <c r="Q202" s="39"/>
      <c r="R202" s="39"/>
      <c r="S202" s="39"/>
      <c r="T202" s="39"/>
    </row>
    <row r="203" spans="1:20" x14ac:dyDescent="0.25">
      <c r="A203" s="168"/>
      <c r="B203" s="24">
        <v>637030</v>
      </c>
      <c r="C203" s="28" t="s">
        <v>139</v>
      </c>
      <c r="D203" s="23">
        <v>0</v>
      </c>
      <c r="E203" s="23">
        <v>0</v>
      </c>
      <c r="F203" s="109">
        <v>0</v>
      </c>
      <c r="G203" s="126">
        <v>0</v>
      </c>
      <c r="H203" s="109">
        <v>0</v>
      </c>
      <c r="I203" s="109">
        <v>0</v>
      </c>
      <c r="J203" s="109"/>
      <c r="K203" s="40"/>
      <c r="M203" s="39"/>
      <c r="N203" s="39"/>
      <c r="O203" s="39"/>
      <c r="P203" s="39"/>
      <c r="Q203" s="39"/>
      <c r="R203" s="39"/>
      <c r="S203" s="39"/>
      <c r="T203" s="39"/>
    </row>
    <row r="204" spans="1:20" x14ac:dyDescent="0.25">
      <c r="A204" s="168"/>
      <c r="B204" s="24">
        <v>637031</v>
      </c>
      <c r="C204" s="28" t="s">
        <v>140</v>
      </c>
      <c r="D204" s="23">
        <v>0</v>
      </c>
      <c r="E204" s="23">
        <v>0</v>
      </c>
      <c r="F204" s="109">
        <v>0</v>
      </c>
      <c r="G204" s="126">
        <v>0</v>
      </c>
      <c r="H204" s="109">
        <v>0</v>
      </c>
      <c r="I204" s="109">
        <v>0</v>
      </c>
      <c r="J204" s="109"/>
      <c r="L204" s="37"/>
      <c r="M204" s="39"/>
      <c r="N204" s="39"/>
      <c r="O204" s="39"/>
      <c r="P204" s="39"/>
      <c r="Q204" s="39"/>
      <c r="R204" s="39"/>
      <c r="S204" s="39"/>
      <c r="T204" s="39"/>
    </row>
    <row r="205" spans="1:20" x14ac:dyDescent="0.25">
      <c r="A205" s="168"/>
      <c r="B205" s="24">
        <v>637032</v>
      </c>
      <c r="C205" s="28" t="s">
        <v>141</v>
      </c>
      <c r="D205" s="23">
        <v>0</v>
      </c>
      <c r="E205" s="23">
        <v>0</v>
      </c>
      <c r="F205" s="109">
        <v>0</v>
      </c>
      <c r="G205" s="126">
        <v>0</v>
      </c>
      <c r="H205" s="109">
        <v>0</v>
      </c>
      <c r="I205" s="109">
        <v>0</v>
      </c>
      <c r="J205" s="109"/>
      <c r="L205" s="37"/>
      <c r="M205" s="39"/>
      <c r="N205" s="39"/>
      <c r="O205" s="39"/>
      <c r="P205" s="39"/>
      <c r="Q205" s="39"/>
      <c r="R205" s="39"/>
      <c r="S205" s="39"/>
      <c r="T205" s="39"/>
    </row>
    <row r="206" spans="1:20" x14ac:dyDescent="0.25">
      <c r="A206" s="168"/>
      <c r="B206" s="24" t="s">
        <v>498</v>
      </c>
      <c r="C206" s="28" t="s">
        <v>499</v>
      </c>
      <c r="D206" s="23"/>
      <c r="E206" s="23">
        <v>450</v>
      </c>
      <c r="F206" s="109">
        <v>0</v>
      </c>
      <c r="G206" s="126">
        <v>0</v>
      </c>
      <c r="H206" s="109">
        <v>0</v>
      </c>
      <c r="I206" s="109">
        <v>0</v>
      </c>
      <c r="J206" s="109"/>
      <c r="K206" s="70"/>
      <c r="L206" s="37"/>
      <c r="M206" s="39"/>
      <c r="N206" s="39"/>
      <c r="O206" s="39"/>
      <c r="P206" s="39"/>
      <c r="Q206" s="39"/>
      <c r="R206" s="39"/>
      <c r="S206" s="39"/>
      <c r="T206" s="39"/>
    </row>
    <row r="207" spans="1:20" x14ac:dyDescent="0.25">
      <c r="A207" s="168"/>
      <c r="B207" s="24">
        <v>637035</v>
      </c>
      <c r="C207" s="28" t="s">
        <v>142</v>
      </c>
      <c r="D207" s="23">
        <v>750</v>
      </c>
      <c r="E207" s="23">
        <v>1000</v>
      </c>
      <c r="F207" s="109">
        <v>1000</v>
      </c>
      <c r="G207" s="126">
        <v>1000</v>
      </c>
      <c r="H207" s="109">
        <v>1000</v>
      </c>
      <c r="I207" s="153">
        <v>500</v>
      </c>
      <c r="J207" s="109"/>
      <c r="L207" s="37"/>
      <c r="M207" s="39"/>
      <c r="N207" s="39"/>
      <c r="O207" s="39"/>
      <c r="P207" s="39"/>
      <c r="Q207" s="39"/>
      <c r="R207" s="39"/>
      <c r="S207" s="39"/>
      <c r="T207" s="39"/>
    </row>
    <row r="208" spans="1:20" x14ac:dyDescent="0.25">
      <c r="A208" s="168"/>
      <c r="B208" s="56">
        <v>642</v>
      </c>
      <c r="C208" s="58" t="s">
        <v>413</v>
      </c>
      <c r="D208" s="55">
        <f>D209+D210+D211</f>
        <v>0</v>
      </c>
      <c r="E208" s="55">
        <f t="shared" ref="E208:H208" si="50">E209+E210+E211</f>
        <v>0</v>
      </c>
      <c r="F208" s="55">
        <f t="shared" si="50"/>
        <v>9546</v>
      </c>
      <c r="G208" s="55">
        <f t="shared" si="50"/>
        <v>11065</v>
      </c>
      <c r="H208" s="55">
        <f t="shared" si="50"/>
        <v>14565</v>
      </c>
      <c r="I208" s="55">
        <f t="shared" ref="I208" si="51">I209+I210+I211</f>
        <v>14565</v>
      </c>
      <c r="J208" s="107"/>
      <c r="L208" s="37"/>
      <c r="M208" s="39"/>
      <c r="N208" s="39"/>
      <c r="O208" s="39"/>
      <c r="P208" s="39"/>
      <c r="Q208" s="39"/>
      <c r="R208" s="39"/>
      <c r="S208" s="39"/>
      <c r="T208" s="39"/>
    </row>
    <row r="209" spans="1:20" x14ac:dyDescent="0.25">
      <c r="A209" s="168"/>
      <c r="B209" s="49">
        <v>642012</v>
      </c>
      <c r="C209" s="27" t="s">
        <v>414</v>
      </c>
      <c r="D209" s="82">
        <v>0</v>
      </c>
      <c r="E209" s="82">
        <v>0</v>
      </c>
      <c r="F209" s="117">
        <v>9546</v>
      </c>
      <c r="G209" s="146">
        <v>9546</v>
      </c>
      <c r="H209" s="117">
        <v>9546</v>
      </c>
      <c r="I209" s="117">
        <v>9546</v>
      </c>
      <c r="J209" s="118"/>
      <c r="K209" s="59"/>
      <c r="M209" s="39"/>
      <c r="N209" s="39"/>
      <c r="O209" s="39"/>
      <c r="P209" s="39"/>
      <c r="Q209" s="39"/>
      <c r="R209" s="39"/>
      <c r="S209" s="39"/>
      <c r="T209" s="39"/>
    </row>
    <row r="210" spans="1:20" x14ac:dyDescent="0.25">
      <c r="A210" s="168"/>
      <c r="B210" s="49">
        <v>642013</v>
      </c>
      <c r="C210" s="27" t="s">
        <v>415</v>
      </c>
      <c r="D210" s="82">
        <v>0</v>
      </c>
      <c r="E210" s="82">
        <v>0</v>
      </c>
      <c r="F210" s="112"/>
      <c r="G210" s="146">
        <v>1519</v>
      </c>
      <c r="H210" s="112">
        <v>1519</v>
      </c>
      <c r="I210" s="112">
        <v>1519</v>
      </c>
      <c r="J210" s="118"/>
      <c r="K210" s="59"/>
      <c r="M210" s="39"/>
      <c r="N210" s="39"/>
      <c r="O210" s="39"/>
      <c r="P210" s="39"/>
      <c r="Q210" s="39"/>
      <c r="R210" s="39"/>
      <c r="S210" s="39"/>
      <c r="T210" s="39"/>
    </row>
    <row r="211" spans="1:20" x14ac:dyDescent="0.25">
      <c r="A211" s="168"/>
      <c r="B211" s="49">
        <v>642001</v>
      </c>
      <c r="C211" s="35" t="s">
        <v>566</v>
      </c>
      <c r="D211" s="137"/>
      <c r="E211" s="137"/>
      <c r="F211" s="137"/>
      <c r="G211" s="130"/>
      <c r="H211" s="137">
        <v>3500</v>
      </c>
      <c r="I211" s="137">
        <v>3500</v>
      </c>
      <c r="K211" s="59"/>
      <c r="L211" s="37"/>
      <c r="M211" s="93"/>
      <c r="N211" s="93"/>
      <c r="O211" s="93"/>
      <c r="P211" s="93"/>
      <c r="Q211" s="93"/>
      <c r="R211" s="93"/>
      <c r="S211" s="93"/>
      <c r="T211" s="93"/>
    </row>
    <row r="212" spans="1:20" x14ac:dyDescent="0.25">
      <c r="A212" s="168"/>
      <c r="B212" s="56">
        <v>651</v>
      </c>
      <c r="C212" s="58" t="s">
        <v>309</v>
      </c>
      <c r="D212" s="55">
        <f t="shared" ref="D212:H212" si="52">SUM(D213:D215)</f>
        <v>10105.799999999999</v>
      </c>
      <c r="E212" s="55">
        <f t="shared" si="52"/>
        <v>10105.799999999999</v>
      </c>
      <c r="F212" s="55">
        <f t="shared" si="52"/>
        <v>9793.76</v>
      </c>
      <c r="G212" s="55">
        <f t="shared" si="52"/>
        <v>9793.76</v>
      </c>
      <c r="H212" s="55">
        <f t="shared" si="52"/>
        <v>9793.76</v>
      </c>
      <c r="I212" s="55">
        <f t="shared" ref="I212" si="53">SUM(I213:I215)</f>
        <v>9793.76</v>
      </c>
      <c r="J212" s="107"/>
      <c r="K212" s="40"/>
      <c r="L212" s="93"/>
      <c r="M212" s="93"/>
      <c r="N212" s="93"/>
      <c r="O212" s="93"/>
      <c r="P212" s="93"/>
      <c r="Q212" s="93"/>
      <c r="R212" s="93"/>
      <c r="S212" s="93"/>
      <c r="T212" s="93"/>
    </row>
    <row r="213" spans="1:20" x14ac:dyDescent="0.25">
      <c r="A213" s="168"/>
      <c r="B213" s="49">
        <v>651002</v>
      </c>
      <c r="C213" s="27" t="s">
        <v>143</v>
      </c>
      <c r="D213" s="71">
        <v>3012</v>
      </c>
      <c r="E213" s="71">
        <v>3012</v>
      </c>
      <c r="F213" s="112">
        <v>3000</v>
      </c>
      <c r="G213" s="146">
        <v>3000</v>
      </c>
      <c r="H213" s="112">
        <v>3000</v>
      </c>
      <c r="I213" s="112">
        <v>3000</v>
      </c>
      <c r="J213" s="118"/>
      <c r="K213" s="40"/>
      <c r="L213" s="93"/>
      <c r="M213" s="93"/>
      <c r="N213" s="93"/>
      <c r="O213" s="93"/>
      <c r="P213" s="93"/>
      <c r="Q213" s="93"/>
      <c r="R213" s="93"/>
      <c r="S213" s="93"/>
      <c r="T213" s="93"/>
    </row>
    <row r="214" spans="1:20" x14ac:dyDescent="0.25">
      <c r="A214" s="168"/>
      <c r="B214" s="49" t="s">
        <v>310</v>
      </c>
      <c r="C214" s="27" t="s">
        <v>202</v>
      </c>
      <c r="D214" s="71">
        <v>3044.23</v>
      </c>
      <c r="E214" s="71">
        <v>3044.23</v>
      </c>
      <c r="F214" s="112">
        <v>2835.59</v>
      </c>
      <c r="G214" s="146">
        <v>2835.59</v>
      </c>
      <c r="H214" s="112">
        <v>2835.59</v>
      </c>
      <c r="I214" s="112">
        <v>2835.59</v>
      </c>
      <c r="J214" s="118"/>
      <c r="M214" s="39"/>
      <c r="N214" s="39"/>
      <c r="O214" s="39"/>
      <c r="P214" s="39"/>
      <c r="Q214" s="39"/>
      <c r="R214" s="39"/>
      <c r="S214" s="39"/>
      <c r="T214" s="39"/>
    </row>
    <row r="215" spans="1:20" x14ac:dyDescent="0.25">
      <c r="A215" s="168"/>
      <c r="B215" s="49" t="s">
        <v>311</v>
      </c>
      <c r="C215" s="27" t="s">
        <v>203</v>
      </c>
      <c r="D215" s="71">
        <v>4049.57</v>
      </c>
      <c r="E215" s="71">
        <v>4049.57</v>
      </c>
      <c r="F215" s="112">
        <v>3958.17</v>
      </c>
      <c r="G215" s="146">
        <v>3958.17</v>
      </c>
      <c r="H215" s="112">
        <v>3958.17</v>
      </c>
      <c r="I215" s="112">
        <v>3958.17</v>
      </c>
      <c r="J215" s="118"/>
      <c r="L215" s="94"/>
      <c r="M215" s="95"/>
      <c r="N215" s="95"/>
      <c r="O215" s="95"/>
      <c r="P215" s="95"/>
      <c r="Q215" s="95"/>
      <c r="R215" s="95"/>
      <c r="S215" s="95"/>
      <c r="T215" s="95"/>
    </row>
    <row r="216" spans="1:20" x14ac:dyDescent="0.25">
      <c r="A216" s="168"/>
      <c r="B216" s="171" t="s">
        <v>29</v>
      </c>
      <c r="C216" s="171"/>
      <c r="D216" s="30">
        <f t="shared" ref="D216:H216" si="54">D212+D208+D182+D179+D172+D166+D145+D111+D110+D92</f>
        <v>663724.86</v>
      </c>
      <c r="E216" s="30">
        <f t="shared" si="54"/>
        <v>673833.17999999993</v>
      </c>
      <c r="F216" s="30">
        <f t="shared" si="54"/>
        <v>727167.15</v>
      </c>
      <c r="G216" s="30">
        <f t="shared" si="54"/>
        <v>771268.63</v>
      </c>
      <c r="H216" s="30">
        <f t="shared" si="54"/>
        <v>811365.94</v>
      </c>
      <c r="I216" s="30">
        <f t="shared" ref="I216" si="55">I212+I208+I182+I179+I172+I166+I145+I111+I110+I92</f>
        <v>822008.40999999992</v>
      </c>
      <c r="J216" s="149"/>
      <c r="K216" s="125"/>
      <c r="L216" s="94"/>
      <c r="M216" s="95"/>
      <c r="N216" s="95"/>
      <c r="O216" s="95"/>
      <c r="P216" s="95"/>
      <c r="Q216" s="95"/>
      <c r="R216" s="95"/>
      <c r="S216" s="95"/>
      <c r="T216" s="95"/>
    </row>
    <row r="217" spans="1:20" x14ac:dyDescent="0.25">
      <c r="A217" s="168"/>
      <c r="B217" s="171" t="s">
        <v>570</v>
      </c>
      <c r="C217" s="171"/>
      <c r="D217" s="30">
        <v>3400</v>
      </c>
      <c r="E217" s="30">
        <v>3400</v>
      </c>
      <c r="F217" s="30">
        <v>3400</v>
      </c>
      <c r="G217" s="30">
        <v>3400</v>
      </c>
      <c r="H217" s="30">
        <v>3400</v>
      </c>
      <c r="I217" s="158">
        <v>4000</v>
      </c>
      <c r="J217" s="149"/>
      <c r="L217" s="96"/>
      <c r="M217" s="95"/>
      <c r="N217" s="95"/>
      <c r="O217" s="95"/>
      <c r="P217" s="95"/>
      <c r="Q217" s="95"/>
      <c r="R217" s="95"/>
      <c r="S217" s="95"/>
      <c r="T217" s="95"/>
    </row>
    <row r="218" spans="1:20" x14ac:dyDescent="0.25">
      <c r="A218" s="168"/>
      <c r="B218" s="171" t="s">
        <v>571</v>
      </c>
      <c r="C218" s="171"/>
      <c r="D218" s="30">
        <v>400</v>
      </c>
      <c r="E218" s="30">
        <v>400</v>
      </c>
      <c r="F218" s="30">
        <v>400</v>
      </c>
      <c r="G218" s="30">
        <v>400</v>
      </c>
      <c r="H218" s="30">
        <v>400</v>
      </c>
      <c r="I218" s="158">
        <v>150</v>
      </c>
      <c r="J218" s="149"/>
      <c r="L218" s="94"/>
      <c r="M218" s="95"/>
      <c r="N218" s="95"/>
      <c r="O218" s="95"/>
      <c r="P218" s="95"/>
      <c r="Q218" s="95"/>
      <c r="R218" s="95"/>
      <c r="S218" s="95"/>
      <c r="T218" s="95"/>
    </row>
    <row r="219" spans="1:20" x14ac:dyDescent="0.25">
      <c r="A219" s="168"/>
      <c r="B219" s="171" t="s">
        <v>572</v>
      </c>
      <c r="C219" s="171"/>
      <c r="D219" s="30">
        <v>6000</v>
      </c>
      <c r="E219" s="30">
        <v>6000</v>
      </c>
      <c r="F219" s="30">
        <v>6000</v>
      </c>
      <c r="G219" s="30">
        <v>6000</v>
      </c>
      <c r="H219" s="30">
        <v>6000</v>
      </c>
      <c r="I219" s="158">
        <v>6060</v>
      </c>
      <c r="J219" s="149"/>
      <c r="L219" s="97"/>
      <c r="M219" s="39"/>
      <c r="N219" s="39"/>
      <c r="O219" s="39"/>
      <c r="P219" s="39"/>
      <c r="Q219" s="39"/>
      <c r="R219" s="39"/>
      <c r="S219" s="39"/>
      <c r="T219" s="39"/>
    </row>
    <row r="220" spans="1:20" x14ac:dyDescent="0.25">
      <c r="A220" s="168"/>
      <c r="B220" s="171" t="s">
        <v>573</v>
      </c>
      <c r="C220" s="171"/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149"/>
      <c r="L220" s="98"/>
      <c r="M220" s="39"/>
      <c r="N220" s="39"/>
      <c r="O220" s="39"/>
      <c r="P220" s="39"/>
      <c r="Q220" s="39"/>
      <c r="R220" s="39"/>
      <c r="S220" s="39"/>
      <c r="T220" s="39"/>
    </row>
    <row r="221" spans="1:20" x14ac:dyDescent="0.25">
      <c r="A221" s="168"/>
      <c r="B221" s="169" t="s">
        <v>30</v>
      </c>
      <c r="C221" s="169"/>
      <c r="D221" s="32">
        <f t="shared" ref="D221:H221" si="56">D91+D216+D217+D218+D219+D220</f>
        <v>695524.86</v>
      </c>
      <c r="E221" s="32">
        <f t="shared" si="56"/>
        <v>709333.17999999993</v>
      </c>
      <c r="F221" s="32">
        <f t="shared" si="56"/>
        <v>765967.15</v>
      </c>
      <c r="G221" s="32">
        <f t="shared" si="56"/>
        <v>810068.63</v>
      </c>
      <c r="H221" s="32">
        <f t="shared" si="56"/>
        <v>849065.78999999992</v>
      </c>
      <c r="I221" s="32">
        <f t="shared" ref="I221" si="57">I91+I216+I217+I218+I219+I220</f>
        <v>858689.75999999989</v>
      </c>
      <c r="J221" s="75"/>
      <c r="L221" s="96"/>
      <c r="M221" s="39"/>
      <c r="N221" s="39"/>
      <c r="O221" s="39"/>
      <c r="P221" s="39"/>
      <c r="Q221" s="39"/>
      <c r="R221" s="39"/>
      <c r="S221" s="39"/>
      <c r="T221" s="39"/>
    </row>
    <row r="222" spans="1:20" x14ac:dyDescent="0.25">
      <c r="A222" s="168"/>
      <c r="B222" s="24">
        <v>621</v>
      </c>
      <c r="C222" s="28" t="s">
        <v>146</v>
      </c>
      <c r="D222" s="13">
        <v>1380</v>
      </c>
      <c r="E222" s="13">
        <v>935</v>
      </c>
      <c r="F222" s="13">
        <v>1380</v>
      </c>
      <c r="G222" s="133">
        <v>1380</v>
      </c>
      <c r="H222" s="13">
        <v>1080</v>
      </c>
      <c r="I222" s="13">
        <v>1080</v>
      </c>
      <c r="J222" s="118"/>
      <c r="L222" s="96"/>
      <c r="M222" s="70"/>
      <c r="N222" s="39"/>
      <c r="O222" s="39"/>
      <c r="P222" s="39"/>
      <c r="Q222" s="39"/>
      <c r="R222" s="39"/>
      <c r="S222" s="39"/>
      <c r="T222" s="39"/>
    </row>
    <row r="223" spans="1:20" x14ac:dyDescent="0.25">
      <c r="A223" s="168"/>
      <c r="B223" s="24">
        <v>625</v>
      </c>
      <c r="C223" s="28" t="s">
        <v>144</v>
      </c>
      <c r="D223" s="13">
        <v>3100</v>
      </c>
      <c r="E223" s="13">
        <v>1630</v>
      </c>
      <c r="F223" s="13">
        <v>3100</v>
      </c>
      <c r="G223" s="133">
        <v>3100</v>
      </c>
      <c r="H223" s="13">
        <v>2430</v>
      </c>
      <c r="I223" s="13">
        <v>2430</v>
      </c>
      <c r="J223" s="118"/>
      <c r="M223" s="39"/>
      <c r="N223" s="39"/>
      <c r="O223" s="39"/>
      <c r="P223" s="39"/>
      <c r="Q223" s="39"/>
      <c r="R223" s="39"/>
      <c r="S223" s="39"/>
      <c r="T223" s="39"/>
    </row>
    <row r="224" spans="1:20" x14ac:dyDescent="0.25">
      <c r="A224" s="168"/>
      <c r="B224" s="24">
        <v>637</v>
      </c>
      <c r="C224" s="28" t="s">
        <v>145</v>
      </c>
      <c r="D224" s="13">
        <v>13800</v>
      </c>
      <c r="E224" s="13">
        <v>9350</v>
      </c>
      <c r="F224" s="13">
        <v>13800</v>
      </c>
      <c r="G224" s="133">
        <v>13800</v>
      </c>
      <c r="H224" s="13">
        <v>10784</v>
      </c>
      <c r="I224" s="13">
        <v>10784</v>
      </c>
      <c r="J224" s="118"/>
      <c r="K224" s="143"/>
    </row>
    <row r="225" spans="1:20" x14ac:dyDescent="0.25">
      <c r="A225" s="168"/>
      <c r="B225" s="47" t="s">
        <v>31</v>
      </c>
      <c r="C225" s="20"/>
      <c r="D225" s="29">
        <f t="shared" ref="D225:H225" si="58">SUM(D222:D224)</f>
        <v>18280</v>
      </c>
      <c r="E225" s="29">
        <f t="shared" si="58"/>
        <v>11915</v>
      </c>
      <c r="F225" s="29">
        <f t="shared" si="58"/>
        <v>18280</v>
      </c>
      <c r="G225" s="29">
        <f t="shared" si="58"/>
        <v>18280</v>
      </c>
      <c r="H225" s="29">
        <f t="shared" si="58"/>
        <v>14294</v>
      </c>
      <c r="I225" s="29">
        <f t="shared" ref="I225" si="59">SUM(I222:I224)</f>
        <v>14294</v>
      </c>
      <c r="J225" s="150"/>
      <c r="K225" s="59"/>
    </row>
    <row r="226" spans="1:20" x14ac:dyDescent="0.25">
      <c r="A226" s="168"/>
      <c r="B226" s="171" t="s">
        <v>32</v>
      </c>
      <c r="C226" s="171"/>
      <c r="D226" s="30">
        <v>0</v>
      </c>
      <c r="E226" s="30">
        <v>0</v>
      </c>
      <c r="F226" s="103">
        <v>2500</v>
      </c>
      <c r="G226" s="103">
        <v>2500</v>
      </c>
      <c r="H226" s="138">
        <v>7265.16</v>
      </c>
      <c r="I226" s="138">
        <v>7308.64</v>
      </c>
      <c r="J226" s="150"/>
      <c r="M226" s="39"/>
      <c r="N226" s="39"/>
      <c r="O226" s="39"/>
      <c r="P226" s="39"/>
      <c r="Q226" s="39"/>
      <c r="R226" s="39"/>
      <c r="S226" s="39"/>
      <c r="T226" s="39"/>
    </row>
    <row r="227" spans="1:20" x14ac:dyDescent="0.25">
      <c r="A227" s="168"/>
      <c r="B227" s="169" t="s">
        <v>33</v>
      </c>
      <c r="C227" s="169"/>
      <c r="D227" s="32">
        <f t="shared" ref="D227:H227" si="60">D225+D226</f>
        <v>18280</v>
      </c>
      <c r="E227" s="32">
        <f t="shared" si="60"/>
        <v>11915</v>
      </c>
      <c r="F227" s="32">
        <f t="shared" si="60"/>
        <v>20780</v>
      </c>
      <c r="G227" s="32">
        <f t="shared" si="60"/>
        <v>20780</v>
      </c>
      <c r="H227" s="32">
        <f t="shared" si="60"/>
        <v>21559.16</v>
      </c>
      <c r="I227" s="32">
        <f t="shared" ref="I227" si="61">I225+I226</f>
        <v>21602.639999999999</v>
      </c>
      <c r="J227" s="75"/>
      <c r="M227" s="39"/>
      <c r="N227" s="39"/>
      <c r="O227" s="39"/>
      <c r="P227" s="39"/>
      <c r="Q227" s="39"/>
      <c r="R227" s="39"/>
      <c r="S227" s="39"/>
      <c r="T227" s="39"/>
    </row>
    <row r="228" spans="1:20" x14ac:dyDescent="0.25">
      <c r="A228" s="168"/>
      <c r="B228" s="24" t="s">
        <v>316</v>
      </c>
      <c r="C228" s="28" t="s">
        <v>147</v>
      </c>
      <c r="D228" s="13">
        <v>1000</v>
      </c>
      <c r="E228" s="13">
        <v>1000</v>
      </c>
      <c r="F228" s="115">
        <v>1270</v>
      </c>
      <c r="G228" s="134">
        <v>1500</v>
      </c>
      <c r="H228" s="115">
        <v>1625.81</v>
      </c>
      <c r="I228" s="115">
        <v>1625.81</v>
      </c>
      <c r="J228" s="118"/>
      <c r="K228" s="59"/>
      <c r="L228" s="37"/>
      <c r="M228" s="39"/>
      <c r="N228" s="39"/>
      <c r="O228" s="39"/>
      <c r="P228" s="39"/>
      <c r="Q228" s="39"/>
      <c r="R228" s="39"/>
      <c r="S228" s="39"/>
      <c r="T228" s="39"/>
    </row>
    <row r="229" spans="1:20" x14ac:dyDescent="0.25">
      <c r="A229" s="168"/>
      <c r="B229" s="24" t="s">
        <v>317</v>
      </c>
      <c r="C229" s="28" t="s">
        <v>148</v>
      </c>
      <c r="D229" s="13">
        <v>175</v>
      </c>
      <c r="E229" s="13">
        <v>175</v>
      </c>
      <c r="F229" s="115">
        <v>210</v>
      </c>
      <c r="G229" s="134">
        <v>210</v>
      </c>
      <c r="H229" s="115">
        <v>210</v>
      </c>
      <c r="I229" s="159">
        <v>175</v>
      </c>
      <c r="J229" s="118"/>
      <c r="M229" s="39"/>
      <c r="N229" s="39"/>
      <c r="O229" s="39"/>
      <c r="P229" s="39"/>
      <c r="Q229" s="39"/>
      <c r="R229" s="39"/>
      <c r="S229" s="39"/>
      <c r="T229" s="39"/>
    </row>
    <row r="230" spans="1:20" x14ac:dyDescent="0.25">
      <c r="A230" s="168"/>
      <c r="B230" s="24" t="s">
        <v>320</v>
      </c>
      <c r="C230" s="28" t="s">
        <v>319</v>
      </c>
      <c r="D230" s="13">
        <v>3800</v>
      </c>
      <c r="E230" s="13">
        <v>3800</v>
      </c>
      <c r="F230" s="115">
        <v>3495</v>
      </c>
      <c r="G230" s="134">
        <v>3495</v>
      </c>
      <c r="H230" s="115">
        <v>3495</v>
      </c>
      <c r="I230" s="115">
        <v>3495</v>
      </c>
      <c r="J230" s="118"/>
      <c r="K230" s="143"/>
      <c r="L230" s="99"/>
      <c r="M230" s="59"/>
      <c r="N230" s="39"/>
      <c r="O230" s="39"/>
      <c r="P230" s="39"/>
      <c r="Q230" s="39"/>
      <c r="R230" s="39"/>
      <c r="S230" s="39"/>
      <c r="T230" s="39"/>
    </row>
    <row r="231" spans="1:20" x14ac:dyDescent="0.25">
      <c r="A231" s="168"/>
      <c r="B231" s="47" t="s">
        <v>37</v>
      </c>
      <c r="C231" s="20"/>
      <c r="D231" s="30">
        <f t="shared" ref="D231:H231" si="62">SUM(D228:D230)</f>
        <v>4975</v>
      </c>
      <c r="E231" s="30">
        <f t="shared" si="62"/>
        <v>4975</v>
      </c>
      <c r="F231" s="30">
        <f t="shared" si="62"/>
        <v>4975</v>
      </c>
      <c r="G231" s="30">
        <f t="shared" si="62"/>
        <v>5205</v>
      </c>
      <c r="H231" s="30">
        <f t="shared" si="62"/>
        <v>5330.8099999999995</v>
      </c>
      <c r="I231" s="30">
        <f t="shared" ref="I231" si="63">SUM(I228:I230)</f>
        <v>5295.8099999999995</v>
      </c>
      <c r="J231" s="150"/>
      <c r="M231" s="39"/>
      <c r="N231" s="39"/>
      <c r="O231" s="39"/>
      <c r="P231" s="39"/>
      <c r="Q231" s="39"/>
      <c r="R231" s="39"/>
      <c r="S231" s="39"/>
      <c r="T231" s="39"/>
    </row>
    <row r="232" spans="1:20" x14ac:dyDescent="0.25">
      <c r="A232" s="168"/>
      <c r="B232" s="24" t="s">
        <v>315</v>
      </c>
      <c r="C232" s="28" t="s">
        <v>149</v>
      </c>
      <c r="D232" s="13">
        <v>150</v>
      </c>
      <c r="E232" s="13">
        <v>150</v>
      </c>
      <c r="F232" s="118">
        <v>150</v>
      </c>
      <c r="G232" s="134">
        <v>150</v>
      </c>
      <c r="H232" s="118">
        <v>150</v>
      </c>
      <c r="I232" s="159">
        <v>110</v>
      </c>
      <c r="J232" s="118"/>
      <c r="M232" s="39"/>
      <c r="N232" s="39"/>
      <c r="O232" s="39"/>
      <c r="P232" s="39"/>
      <c r="Q232" s="39"/>
      <c r="R232" s="39"/>
      <c r="S232" s="39"/>
      <c r="T232" s="39"/>
    </row>
    <row r="233" spans="1:20" x14ac:dyDescent="0.25">
      <c r="A233" s="168"/>
      <c r="B233" s="171" t="s">
        <v>38</v>
      </c>
      <c r="C233" s="171"/>
      <c r="D233" s="30">
        <f t="shared" ref="D233:H233" si="64">D232</f>
        <v>150</v>
      </c>
      <c r="E233" s="30">
        <f t="shared" si="64"/>
        <v>150</v>
      </c>
      <c r="F233" s="30">
        <f t="shared" si="64"/>
        <v>150</v>
      </c>
      <c r="G233" s="30">
        <f t="shared" si="64"/>
        <v>150</v>
      </c>
      <c r="H233" s="30">
        <f t="shared" si="64"/>
        <v>150</v>
      </c>
      <c r="I233" s="30">
        <f t="shared" ref="I233" si="65">I232</f>
        <v>110</v>
      </c>
      <c r="J233" s="150"/>
      <c r="M233" s="39"/>
      <c r="N233" s="39"/>
      <c r="O233" s="39"/>
      <c r="P233" s="39"/>
      <c r="Q233" s="39"/>
      <c r="R233" s="39"/>
      <c r="S233" s="39"/>
      <c r="T233" s="39"/>
    </row>
    <row r="234" spans="1:20" x14ac:dyDescent="0.25">
      <c r="A234" s="168"/>
      <c r="B234" s="24" t="s">
        <v>312</v>
      </c>
      <c r="C234" s="28" t="s">
        <v>221</v>
      </c>
      <c r="D234" s="13">
        <v>4400</v>
      </c>
      <c r="E234" s="13">
        <v>3500</v>
      </c>
      <c r="F234" s="118">
        <v>3500</v>
      </c>
      <c r="G234" s="134">
        <v>5500</v>
      </c>
      <c r="H234" s="118">
        <v>5000</v>
      </c>
      <c r="I234" s="159">
        <v>5500</v>
      </c>
      <c r="J234" s="118"/>
      <c r="K234" s="182"/>
      <c r="L234" s="182"/>
      <c r="M234" s="37"/>
      <c r="N234" s="37"/>
      <c r="O234" s="37"/>
      <c r="P234" s="39"/>
      <c r="Q234" s="39"/>
      <c r="R234" s="39"/>
      <c r="S234" s="39"/>
      <c r="T234" s="39"/>
    </row>
    <row r="235" spans="1:20" x14ac:dyDescent="0.25">
      <c r="A235" s="168"/>
      <c r="B235" s="24" t="s">
        <v>313</v>
      </c>
      <c r="C235" s="28" t="s">
        <v>150</v>
      </c>
      <c r="D235" s="13">
        <v>400</v>
      </c>
      <c r="E235" s="13">
        <v>400</v>
      </c>
      <c r="F235" s="118">
        <v>400</v>
      </c>
      <c r="G235" s="134">
        <v>400</v>
      </c>
      <c r="H235" s="118">
        <v>150</v>
      </c>
      <c r="I235" s="159">
        <v>100</v>
      </c>
      <c r="J235" s="118"/>
      <c r="M235" s="39"/>
      <c r="N235" s="39"/>
      <c r="O235" s="39"/>
      <c r="P235" s="39"/>
      <c r="Q235" s="39"/>
      <c r="R235" s="39"/>
      <c r="S235" s="39"/>
      <c r="T235" s="39"/>
    </row>
    <row r="236" spans="1:20" x14ac:dyDescent="0.25">
      <c r="A236" s="168"/>
      <c r="B236" s="24" t="s">
        <v>314</v>
      </c>
      <c r="C236" s="28" t="s">
        <v>151</v>
      </c>
      <c r="D236" s="13">
        <v>3000</v>
      </c>
      <c r="E236" s="13">
        <v>3000</v>
      </c>
      <c r="F236" s="118">
        <v>3000</v>
      </c>
      <c r="G236" s="134">
        <v>3000</v>
      </c>
      <c r="H236" s="118">
        <v>3000</v>
      </c>
      <c r="I236" s="118">
        <v>3000</v>
      </c>
      <c r="J236" s="118"/>
      <c r="L236" s="37"/>
      <c r="M236" s="39"/>
      <c r="N236" s="39"/>
      <c r="O236" s="39"/>
      <c r="P236" s="39"/>
      <c r="Q236" s="39"/>
      <c r="R236" s="39"/>
      <c r="S236" s="39"/>
      <c r="T236" s="39"/>
    </row>
    <row r="237" spans="1:20" x14ac:dyDescent="0.25">
      <c r="A237" s="168"/>
      <c r="B237" s="47" t="s">
        <v>35</v>
      </c>
      <c r="C237" s="20"/>
      <c r="D237" s="73">
        <f t="shared" ref="D237:H237" si="66">SUM(D234:D236)</f>
        <v>7800</v>
      </c>
      <c r="E237" s="73">
        <f t="shared" si="66"/>
        <v>6900</v>
      </c>
      <c r="F237" s="73">
        <f t="shared" si="66"/>
        <v>6900</v>
      </c>
      <c r="G237" s="30">
        <f t="shared" si="66"/>
        <v>8900</v>
      </c>
      <c r="H237" s="73">
        <f t="shared" si="66"/>
        <v>8150</v>
      </c>
      <c r="I237" s="73">
        <f t="shared" ref="I237" si="67">SUM(I234:I236)</f>
        <v>8600</v>
      </c>
      <c r="J237" s="150"/>
      <c r="M237" s="39"/>
      <c r="N237" s="39"/>
      <c r="O237" s="39"/>
      <c r="P237" s="39"/>
      <c r="Q237" s="39"/>
      <c r="R237" s="39"/>
      <c r="S237" s="39"/>
      <c r="T237" s="39"/>
    </row>
    <row r="238" spans="1:20" x14ac:dyDescent="0.25">
      <c r="A238" s="168"/>
      <c r="B238" s="24" t="s">
        <v>318</v>
      </c>
      <c r="C238" s="28" t="s">
        <v>152</v>
      </c>
      <c r="D238" s="13">
        <v>500</v>
      </c>
      <c r="E238" s="13">
        <v>500</v>
      </c>
      <c r="F238" s="118">
        <v>500</v>
      </c>
      <c r="G238" s="134">
        <v>1500</v>
      </c>
      <c r="H238" s="118">
        <v>1400</v>
      </c>
      <c r="I238" s="118">
        <v>1400</v>
      </c>
      <c r="J238" s="118"/>
      <c r="M238" s="39"/>
      <c r="N238" s="39"/>
      <c r="O238" s="39"/>
      <c r="P238" s="39"/>
      <c r="Q238" s="39"/>
      <c r="R238" s="39"/>
      <c r="S238" s="39"/>
      <c r="T238" s="39"/>
    </row>
    <row r="239" spans="1:20" x14ac:dyDescent="0.25">
      <c r="A239" s="168"/>
      <c r="B239" s="47" t="s">
        <v>36</v>
      </c>
      <c r="C239" s="20"/>
      <c r="D239" s="30">
        <f>D238</f>
        <v>500</v>
      </c>
      <c r="E239" s="30">
        <f>E238</f>
        <v>500</v>
      </c>
      <c r="F239" s="30">
        <f>F238</f>
        <v>500</v>
      </c>
      <c r="G239" s="30">
        <v>1400</v>
      </c>
      <c r="H239" s="30">
        <v>1400</v>
      </c>
      <c r="I239" s="30">
        <v>1400</v>
      </c>
      <c r="J239" s="150"/>
      <c r="K239" s="40"/>
      <c r="M239" s="39"/>
      <c r="N239" s="39"/>
      <c r="O239" s="39"/>
      <c r="P239" s="39"/>
      <c r="Q239" s="39"/>
      <c r="R239" s="39"/>
      <c r="S239" s="39"/>
      <c r="T239" s="39"/>
    </row>
    <row r="240" spans="1:20" x14ac:dyDescent="0.25">
      <c r="A240" s="168"/>
      <c r="B240" s="50" t="s">
        <v>34</v>
      </c>
      <c r="C240" s="31"/>
      <c r="D240" s="32">
        <f t="shared" ref="D240:H240" si="68">D231+D233+D237+D239</f>
        <v>13425</v>
      </c>
      <c r="E240" s="32">
        <f t="shared" si="68"/>
        <v>12525</v>
      </c>
      <c r="F240" s="32">
        <f t="shared" si="68"/>
        <v>12525</v>
      </c>
      <c r="G240" s="32">
        <f t="shared" si="68"/>
        <v>15655</v>
      </c>
      <c r="H240" s="32">
        <f t="shared" si="68"/>
        <v>15030.81</v>
      </c>
      <c r="I240" s="32">
        <f t="shared" ref="I240" si="69">I231+I233+I237+I239</f>
        <v>15405.81</v>
      </c>
      <c r="J240" s="75"/>
      <c r="M240" s="39"/>
      <c r="N240" s="39"/>
      <c r="O240" s="39"/>
      <c r="P240" s="39"/>
      <c r="Q240" s="39"/>
      <c r="R240" s="39"/>
      <c r="S240" s="39"/>
      <c r="T240" s="39"/>
    </row>
    <row r="241" spans="1:20" x14ac:dyDescent="0.25">
      <c r="A241" s="168"/>
      <c r="B241" s="24" t="s">
        <v>321</v>
      </c>
      <c r="C241" s="24" t="s">
        <v>156</v>
      </c>
      <c r="D241" s="74">
        <v>1000</v>
      </c>
      <c r="E241" s="13">
        <v>2000</v>
      </c>
      <c r="F241" s="118">
        <v>300</v>
      </c>
      <c r="G241" s="134">
        <v>300</v>
      </c>
      <c r="H241" s="118">
        <v>600</v>
      </c>
      <c r="I241" s="118">
        <v>600</v>
      </c>
      <c r="J241" s="118"/>
      <c r="K241" s="140"/>
      <c r="L241" s="39"/>
      <c r="M241" s="39"/>
      <c r="N241" s="70"/>
      <c r="O241" s="70"/>
      <c r="P241" s="70"/>
      <c r="Q241" s="39"/>
      <c r="R241" s="39"/>
      <c r="S241" s="39"/>
      <c r="T241" s="39"/>
    </row>
    <row r="242" spans="1:20" x14ac:dyDescent="0.25">
      <c r="A242" s="168"/>
      <c r="B242" s="24" t="s">
        <v>322</v>
      </c>
      <c r="C242" s="24" t="s">
        <v>155</v>
      </c>
      <c r="D242" s="74">
        <v>600</v>
      </c>
      <c r="E242" s="13">
        <v>600</v>
      </c>
      <c r="F242" s="118">
        <v>600</v>
      </c>
      <c r="G242" s="134">
        <v>600</v>
      </c>
      <c r="H242" s="118">
        <v>900</v>
      </c>
      <c r="I242" s="118">
        <v>900</v>
      </c>
      <c r="J242" s="118"/>
      <c r="M242" s="39"/>
      <c r="N242" s="39"/>
      <c r="O242" s="39"/>
      <c r="P242" s="39"/>
      <c r="Q242" s="39"/>
      <c r="R242" s="39"/>
      <c r="S242" s="39"/>
      <c r="T242" s="39"/>
    </row>
    <row r="243" spans="1:20" x14ac:dyDescent="0.25">
      <c r="A243" s="168"/>
      <c r="B243" s="24" t="s">
        <v>533</v>
      </c>
      <c r="C243" s="24" t="s">
        <v>104</v>
      </c>
      <c r="D243" s="74"/>
      <c r="E243" s="13"/>
      <c r="F243" s="118">
        <v>50</v>
      </c>
      <c r="G243" s="134">
        <v>50</v>
      </c>
      <c r="H243" s="118">
        <v>50</v>
      </c>
      <c r="I243" s="118">
        <v>50</v>
      </c>
      <c r="J243" s="118"/>
      <c r="M243" s="39"/>
      <c r="N243" s="39"/>
      <c r="O243" s="39"/>
      <c r="P243" s="39"/>
      <c r="Q243" s="39"/>
      <c r="R243" s="39"/>
      <c r="S243" s="39"/>
      <c r="T243" s="39"/>
    </row>
    <row r="244" spans="1:20" x14ac:dyDescent="0.25">
      <c r="A244" s="168"/>
      <c r="B244" s="24" t="s">
        <v>532</v>
      </c>
      <c r="C244" s="24" t="s">
        <v>158</v>
      </c>
      <c r="D244" s="74"/>
      <c r="E244" s="13"/>
      <c r="F244" s="123">
        <v>300</v>
      </c>
      <c r="G244" s="134">
        <v>300</v>
      </c>
      <c r="H244" s="118">
        <v>700</v>
      </c>
      <c r="I244" s="118">
        <v>700</v>
      </c>
      <c r="J244" s="118"/>
      <c r="M244" s="39"/>
      <c r="N244" s="39"/>
      <c r="O244" s="39"/>
      <c r="P244" s="39"/>
      <c r="Q244" s="39"/>
      <c r="R244" s="39"/>
      <c r="S244" s="39"/>
      <c r="T244" s="39"/>
    </row>
    <row r="245" spans="1:20" x14ac:dyDescent="0.25">
      <c r="A245" s="168"/>
      <c r="B245" s="24" t="s">
        <v>531</v>
      </c>
      <c r="C245" s="24" t="s">
        <v>365</v>
      </c>
      <c r="D245" s="74"/>
      <c r="E245" s="13"/>
      <c r="F245" s="118">
        <v>500</v>
      </c>
      <c r="G245" s="134">
        <v>500</v>
      </c>
      <c r="H245" s="118">
        <v>200</v>
      </c>
      <c r="I245" s="159">
        <v>0</v>
      </c>
      <c r="J245" s="118"/>
      <c r="M245" s="39"/>
      <c r="N245" s="39"/>
      <c r="O245" s="39"/>
      <c r="P245" s="39"/>
      <c r="Q245" s="39"/>
      <c r="R245" s="39"/>
      <c r="S245" s="39"/>
      <c r="T245" s="39"/>
    </row>
    <row r="246" spans="1:20" x14ac:dyDescent="0.25">
      <c r="A246" s="168"/>
      <c r="B246" s="24" t="s">
        <v>534</v>
      </c>
      <c r="C246" s="24" t="s">
        <v>115</v>
      </c>
      <c r="D246" s="74"/>
      <c r="E246" s="13"/>
      <c r="F246" s="115">
        <v>1320</v>
      </c>
      <c r="G246" s="134">
        <v>1320</v>
      </c>
      <c r="H246" s="115">
        <v>1200</v>
      </c>
      <c r="I246" s="115">
        <v>1200</v>
      </c>
      <c r="J246" s="118"/>
      <c r="K246" s="59"/>
      <c r="M246" s="39"/>
      <c r="N246" s="39"/>
      <c r="O246" s="39"/>
      <c r="P246" s="39"/>
      <c r="Q246" s="39"/>
      <c r="R246" s="39"/>
      <c r="S246" s="39"/>
      <c r="T246" s="39"/>
    </row>
    <row r="247" spans="1:20" x14ac:dyDescent="0.25">
      <c r="A247" s="168"/>
      <c r="B247" s="24" t="s">
        <v>323</v>
      </c>
      <c r="C247" s="24" t="s">
        <v>154</v>
      </c>
      <c r="D247" s="74">
        <v>1000</v>
      </c>
      <c r="E247" s="13">
        <v>1000</v>
      </c>
      <c r="F247" s="118">
        <v>1000</v>
      </c>
      <c r="G247" s="134">
        <v>1000</v>
      </c>
      <c r="H247" s="118">
        <v>0</v>
      </c>
      <c r="I247" s="118">
        <v>0</v>
      </c>
      <c r="J247" s="118"/>
      <c r="M247" s="39"/>
      <c r="N247" s="39"/>
      <c r="O247" s="39"/>
      <c r="P247" s="39"/>
      <c r="Q247" s="39"/>
      <c r="R247" s="39"/>
      <c r="S247" s="39"/>
      <c r="T247" s="39"/>
    </row>
    <row r="248" spans="1:20" x14ac:dyDescent="0.25">
      <c r="A248" s="168"/>
      <c r="B248" s="171" t="s">
        <v>39</v>
      </c>
      <c r="C248" s="171"/>
      <c r="D248" s="29">
        <f t="shared" ref="D248:H248" si="70">SUM(D241:D247)</f>
        <v>2600</v>
      </c>
      <c r="E248" s="29">
        <f t="shared" si="70"/>
        <v>3600</v>
      </c>
      <c r="F248" s="29">
        <f t="shared" si="70"/>
        <v>4070</v>
      </c>
      <c r="G248" s="29">
        <f t="shared" si="70"/>
        <v>4070</v>
      </c>
      <c r="H248" s="29">
        <f t="shared" si="70"/>
        <v>3650</v>
      </c>
      <c r="I248" s="29">
        <f t="shared" ref="I248" si="71">SUM(I241:I247)</f>
        <v>3450</v>
      </c>
      <c r="J248" s="150"/>
      <c r="K248" s="40"/>
      <c r="M248" s="39"/>
      <c r="N248" s="39"/>
      <c r="O248" s="39"/>
      <c r="P248" s="39"/>
      <c r="Q248" s="39"/>
      <c r="R248" s="39"/>
      <c r="S248" s="39"/>
      <c r="T248" s="39"/>
    </row>
    <row r="249" spans="1:20" x14ac:dyDescent="0.25">
      <c r="A249" s="168"/>
      <c r="B249" s="24" t="s">
        <v>421</v>
      </c>
      <c r="C249" s="22" t="s">
        <v>422</v>
      </c>
      <c r="D249" s="67">
        <v>0</v>
      </c>
      <c r="E249" s="67">
        <v>0</v>
      </c>
      <c r="F249" s="115">
        <v>0</v>
      </c>
      <c r="G249" s="134">
        <v>0</v>
      </c>
      <c r="H249" s="115">
        <v>0</v>
      </c>
      <c r="I249" s="115">
        <v>0</v>
      </c>
      <c r="J249" s="118"/>
      <c r="K249" s="40"/>
      <c r="M249" s="39"/>
      <c r="N249" s="39"/>
      <c r="O249" s="39"/>
      <c r="P249" s="39"/>
      <c r="Q249" s="39"/>
      <c r="R249" s="39"/>
      <c r="S249" s="39"/>
      <c r="T249" s="39"/>
    </row>
    <row r="250" spans="1:20" x14ac:dyDescent="0.25">
      <c r="A250" s="168"/>
      <c r="B250" s="24" t="s">
        <v>324</v>
      </c>
      <c r="C250" s="24" t="s">
        <v>84</v>
      </c>
      <c r="D250" s="13">
        <v>5100</v>
      </c>
      <c r="E250" s="13">
        <v>5100</v>
      </c>
      <c r="F250" s="115">
        <v>5100</v>
      </c>
      <c r="G250" s="134">
        <v>10000</v>
      </c>
      <c r="H250" s="115">
        <v>7500</v>
      </c>
      <c r="I250" s="159">
        <v>8000</v>
      </c>
      <c r="J250" s="118"/>
      <c r="K250" s="70"/>
      <c r="M250" s="39"/>
      <c r="N250" s="39"/>
      <c r="O250" s="39"/>
      <c r="P250" s="39"/>
      <c r="Q250" s="39"/>
      <c r="R250" s="39"/>
      <c r="S250" s="39"/>
      <c r="T250" s="39"/>
    </row>
    <row r="251" spans="1:20" x14ac:dyDescent="0.25">
      <c r="A251" s="168"/>
      <c r="B251" s="24" t="s">
        <v>325</v>
      </c>
      <c r="C251" s="24" t="s">
        <v>157</v>
      </c>
      <c r="D251" s="13">
        <v>100</v>
      </c>
      <c r="E251" s="13">
        <v>100</v>
      </c>
      <c r="F251" s="115">
        <v>100</v>
      </c>
      <c r="G251" s="134">
        <v>100</v>
      </c>
      <c r="H251" s="115">
        <v>100</v>
      </c>
      <c r="I251" s="115">
        <v>100</v>
      </c>
      <c r="J251" s="118"/>
      <c r="M251" s="39"/>
      <c r="N251" s="39"/>
      <c r="O251" s="39"/>
      <c r="P251" s="39"/>
      <c r="Q251" s="39"/>
      <c r="R251" s="39"/>
      <c r="S251" s="39"/>
      <c r="T251" s="39"/>
    </row>
    <row r="252" spans="1:20" x14ac:dyDescent="0.25">
      <c r="A252" s="168"/>
      <c r="B252" s="24" t="s">
        <v>326</v>
      </c>
      <c r="C252" s="24" t="s">
        <v>104</v>
      </c>
      <c r="D252" s="13">
        <v>700</v>
      </c>
      <c r="E252" s="13">
        <v>700</v>
      </c>
      <c r="F252" s="115">
        <v>50</v>
      </c>
      <c r="G252" s="134">
        <v>300</v>
      </c>
      <c r="H252" s="115">
        <v>500</v>
      </c>
      <c r="I252" s="159">
        <v>503.08</v>
      </c>
      <c r="J252" s="118"/>
      <c r="M252" s="39"/>
      <c r="N252" s="39"/>
      <c r="O252" s="39"/>
      <c r="P252" s="39"/>
      <c r="Q252" s="39"/>
      <c r="R252" s="39"/>
      <c r="S252" s="39"/>
      <c r="T252" s="39"/>
    </row>
    <row r="253" spans="1:20" x14ac:dyDescent="0.25">
      <c r="A253" s="168"/>
      <c r="B253" s="24" t="s">
        <v>327</v>
      </c>
      <c r="C253" s="24" t="s">
        <v>114</v>
      </c>
      <c r="D253" s="13">
        <v>70</v>
      </c>
      <c r="E253" s="13">
        <v>70</v>
      </c>
      <c r="F253" s="115">
        <v>0</v>
      </c>
      <c r="G253" s="134">
        <v>0</v>
      </c>
      <c r="H253" s="115">
        <v>160</v>
      </c>
      <c r="I253" s="115">
        <v>160</v>
      </c>
      <c r="J253" s="118"/>
      <c r="M253" s="39"/>
      <c r="N253" s="39"/>
      <c r="O253" s="39"/>
      <c r="P253" s="39"/>
      <c r="Q253" s="39"/>
      <c r="R253" s="39"/>
      <c r="S253" s="39"/>
      <c r="T253" s="39"/>
    </row>
    <row r="254" spans="1:20" x14ac:dyDescent="0.25">
      <c r="A254" s="168"/>
      <c r="B254" s="24" t="s">
        <v>328</v>
      </c>
      <c r="C254" s="24" t="s">
        <v>153</v>
      </c>
      <c r="D254" s="13">
        <v>830</v>
      </c>
      <c r="E254" s="13">
        <v>830</v>
      </c>
      <c r="F254" s="115">
        <v>800</v>
      </c>
      <c r="G254" s="134">
        <v>800</v>
      </c>
      <c r="H254" s="115">
        <v>500</v>
      </c>
      <c r="I254" s="159">
        <v>650</v>
      </c>
      <c r="J254" s="118"/>
      <c r="M254" s="39"/>
      <c r="N254" s="39"/>
      <c r="O254" s="39"/>
      <c r="P254" s="39"/>
      <c r="Q254" s="39"/>
      <c r="R254" s="39"/>
      <c r="S254" s="39"/>
      <c r="T254" s="39"/>
    </row>
    <row r="255" spans="1:20" x14ac:dyDescent="0.25">
      <c r="A255" s="168"/>
      <c r="B255" s="24" t="s">
        <v>329</v>
      </c>
      <c r="C255" s="24" t="s">
        <v>158</v>
      </c>
      <c r="D255" s="13">
        <v>3000</v>
      </c>
      <c r="E255" s="13">
        <v>3000</v>
      </c>
      <c r="F255" s="115">
        <v>0</v>
      </c>
      <c r="G255" s="134">
        <v>0</v>
      </c>
      <c r="H255" s="115">
        <v>1000</v>
      </c>
      <c r="I255" s="115">
        <v>1000</v>
      </c>
      <c r="J255" s="118"/>
      <c r="M255" s="39"/>
      <c r="N255" s="39"/>
      <c r="O255" s="39"/>
      <c r="P255" s="39"/>
      <c r="Q255" s="39"/>
      <c r="R255" s="39"/>
      <c r="S255" s="39"/>
      <c r="T255" s="39"/>
    </row>
    <row r="256" spans="1:20" x14ac:dyDescent="0.25">
      <c r="A256" s="168"/>
      <c r="B256" s="24" t="s">
        <v>330</v>
      </c>
      <c r="C256" s="22" t="s">
        <v>119</v>
      </c>
      <c r="D256" s="13">
        <v>0</v>
      </c>
      <c r="E256" s="13">
        <v>0</v>
      </c>
      <c r="F256" s="115">
        <v>0</v>
      </c>
      <c r="G256" s="134">
        <v>0</v>
      </c>
      <c r="H256" s="115">
        <v>0</v>
      </c>
      <c r="I256" s="115">
        <v>0</v>
      </c>
      <c r="J256" s="118"/>
      <c r="M256" s="39"/>
      <c r="N256" s="39"/>
      <c r="O256" s="39"/>
      <c r="P256" s="39"/>
      <c r="Q256" s="39"/>
      <c r="R256" s="39"/>
      <c r="S256" s="39"/>
      <c r="T256" s="39"/>
    </row>
    <row r="257" spans="1:20" x14ac:dyDescent="0.25">
      <c r="A257" s="168"/>
      <c r="B257" s="24" t="s">
        <v>331</v>
      </c>
      <c r="C257" s="22" t="s">
        <v>125</v>
      </c>
      <c r="D257" s="13">
        <v>0</v>
      </c>
      <c r="E257" s="13">
        <v>500</v>
      </c>
      <c r="F257" s="115">
        <v>200</v>
      </c>
      <c r="G257" s="134">
        <v>680</v>
      </c>
      <c r="H257" s="115">
        <v>680</v>
      </c>
      <c r="I257" s="115">
        <v>680</v>
      </c>
      <c r="J257" s="118"/>
      <c r="M257" s="39"/>
      <c r="N257" s="39"/>
      <c r="O257" s="39"/>
      <c r="P257" s="39"/>
      <c r="Q257" s="39"/>
      <c r="R257" s="39"/>
      <c r="S257" s="39"/>
      <c r="T257" s="39"/>
    </row>
    <row r="258" spans="1:20" x14ac:dyDescent="0.25">
      <c r="A258" s="168"/>
      <c r="B258" s="24" t="s">
        <v>332</v>
      </c>
      <c r="C258" s="22" t="s">
        <v>159</v>
      </c>
      <c r="D258" s="13">
        <v>0</v>
      </c>
      <c r="E258" s="13">
        <v>0</v>
      </c>
      <c r="F258" s="115">
        <v>0</v>
      </c>
      <c r="G258" s="134">
        <v>0</v>
      </c>
      <c r="H258" s="115">
        <v>0</v>
      </c>
      <c r="I258" s="115">
        <v>0</v>
      </c>
      <c r="J258" s="118"/>
      <c r="M258" s="39"/>
      <c r="N258" s="39"/>
      <c r="O258" s="39"/>
      <c r="P258" s="39"/>
      <c r="Q258" s="39"/>
      <c r="R258" s="39"/>
      <c r="S258" s="39"/>
      <c r="T258" s="39"/>
    </row>
    <row r="259" spans="1:20" x14ac:dyDescent="0.25">
      <c r="A259" s="168"/>
      <c r="B259" s="24" t="s">
        <v>333</v>
      </c>
      <c r="C259" s="22" t="s">
        <v>126</v>
      </c>
      <c r="D259" s="13">
        <v>1200</v>
      </c>
      <c r="E259" s="13">
        <v>630</v>
      </c>
      <c r="F259" s="115">
        <v>300</v>
      </c>
      <c r="G259" s="134">
        <v>300</v>
      </c>
      <c r="H259" s="115">
        <v>200</v>
      </c>
      <c r="I259" s="115">
        <v>200</v>
      </c>
      <c r="J259" s="118"/>
      <c r="M259" s="39"/>
      <c r="N259" s="39"/>
      <c r="O259" s="39"/>
      <c r="P259" s="39"/>
      <c r="Q259" s="39"/>
      <c r="R259" s="39"/>
      <c r="S259" s="39"/>
      <c r="T259" s="39"/>
    </row>
    <row r="260" spans="1:20" x14ac:dyDescent="0.25">
      <c r="A260" s="168"/>
      <c r="B260" s="24" t="s">
        <v>334</v>
      </c>
      <c r="C260" s="22" t="s">
        <v>129</v>
      </c>
      <c r="D260" s="13">
        <v>0</v>
      </c>
      <c r="E260" s="13">
        <v>60</v>
      </c>
      <c r="F260" s="115">
        <v>50</v>
      </c>
      <c r="G260" s="134">
        <v>100</v>
      </c>
      <c r="H260" s="115">
        <v>100</v>
      </c>
      <c r="I260" s="115">
        <v>100</v>
      </c>
      <c r="J260" s="118"/>
      <c r="M260" s="39"/>
      <c r="N260" s="39"/>
      <c r="O260" s="39"/>
      <c r="P260" s="39"/>
      <c r="Q260" s="39"/>
      <c r="R260" s="39"/>
      <c r="S260" s="39"/>
      <c r="T260" s="39"/>
    </row>
    <row r="261" spans="1:20" x14ac:dyDescent="0.25">
      <c r="A261" s="168"/>
      <c r="B261" s="24" t="s">
        <v>500</v>
      </c>
      <c r="C261" s="22" t="s">
        <v>182</v>
      </c>
      <c r="D261" s="13"/>
      <c r="E261" s="13">
        <v>10</v>
      </c>
      <c r="F261" s="115">
        <v>10</v>
      </c>
      <c r="G261" s="134">
        <v>10</v>
      </c>
      <c r="H261" s="115">
        <v>10</v>
      </c>
      <c r="I261" s="159">
        <v>0</v>
      </c>
      <c r="J261" s="118"/>
      <c r="M261" s="39"/>
      <c r="N261" s="39"/>
      <c r="O261" s="39"/>
      <c r="P261" s="39"/>
      <c r="Q261" s="39"/>
      <c r="R261" s="39"/>
      <c r="S261" s="39"/>
      <c r="T261" s="39"/>
    </row>
    <row r="262" spans="1:20" x14ac:dyDescent="0.25">
      <c r="A262" s="168"/>
      <c r="B262" s="24" t="s">
        <v>432</v>
      </c>
      <c r="C262" s="22" t="s">
        <v>433</v>
      </c>
      <c r="D262" s="13">
        <v>0</v>
      </c>
      <c r="E262" s="13">
        <v>0</v>
      </c>
      <c r="F262" s="115">
        <v>0</v>
      </c>
      <c r="G262" s="134">
        <v>0</v>
      </c>
      <c r="H262" s="115">
        <v>0</v>
      </c>
      <c r="I262" s="115">
        <v>0</v>
      </c>
      <c r="J262" s="118"/>
      <c r="M262" s="39"/>
      <c r="N262" s="39"/>
      <c r="O262" s="39"/>
      <c r="P262" s="39"/>
      <c r="Q262" s="39"/>
      <c r="R262" s="39"/>
      <c r="S262" s="39"/>
      <c r="T262" s="39"/>
    </row>
    <row r="263" spans="1:20" x14ac:dyDescent="0.25">
      <c r="A263" s="168"/>
      <c r="B263" s="47" t="s">
        <v>40</v>
      </c>
      <c r="C263" s="20"/>
      <c r="D263" s="29">
        <f t="shared" ref="D263:H263" si="72">SUM(D249:D262)</f>
        <v>11000</v>
      </c>
      <c r="E263" s="29">
        <f t="shared" si="72"/>
        <v>11000</v>
      </c>
      <c r="F263" s="29">
        <f t="shared" si="72"/>
        <v>6610</v>
      </c>
      <c r="G263" s="29">
        <f t="shared" si="72"/>
        <v>12290</v>
      </c>
      <c r="H263" s="29">
        <f t="shared" si="72"/>
        <v>10750</v>
      </c>
      <c r="I263" s="29">
        <f t="shared" ref="I263" si="73">SUM(I249:I262)</f>
        <v>11393.08</v>
      </c>
      <c r="J263" s="150"/>
      <c r="K263" s="100"/>
      <c r="M263" s="39"/>
      <c r="N263" s="39"/>
      <c r="O263" s="39"/>
      <c r="P263" s="39"/>
      <c r="Q263" s="39"/>
      <c r="R263" s="39"/>
      <c r="S263" s="39"/>
      <c r="T263" s="39"/>
    </row>
    <row r="264" spans="1:20" x14ac:dyDescent="0.25">
      <c r="A264" s="168"/>
      <c r="B264" s="50" t="s">
        <v>41</v>
      </c>
      <c r="C264" s="31"/>
      <c r="D264" s="34">
        <f t="shared" ref="D264:H264" si="74">D248+D263</f>
        <v>13600</v>
      </c>
      <c r="E264" s="34">
        <f t="shared" si="74"/>
        <v>14600</v>
      </c>
      <c r="F264" s="34">
        <f t="shared" si="74"/>
        <v>10680</v>
      </c>
      <c r="G264" s="34">
        <f t="shared" si="74"/>
        <v>16360</v>
      </c>
      <c r="H264" s="34">
        <f t="shared" si="74"/>
        <v>14400</v>
      </c>
      <c r="I264" s="34">
        <f t="shared" ref="I264" si="75">I248+I263</f>
        <v>14843.08</v>
      </c>
      <c r="J264" s="75"/>
      <c r="K264" s="141"/>
      <c r="M264" s="39"/>
      <c r="N264" s="39"/>
      <c r="O264" s="39"/>
      <c r="P264" s="39"/>
      <c r="Q264" s="39"/>
      <c r="R264" s="39"/>
      <c r="S264" s="39"/>
      <c r="T264" s="39"/>
    </row>
    <row r="265" spans="1:20" x14ac:dyDescent="0.25">
      <c r="A265" s="168"/>
      <c r="B265" s="24" t="s">
        <v>335</v>
      </c>
      <c r="C265" s="22" t="s">
        <v>160</v>
      </c>
      <c r="D265" s="23">
        <v>4000</v>
      </c>
      <c r="E265" s="23">
        <v>3753.6</v>
      </c>
      <c r="F265" s="109">
        <v>4000</v>
      </c>
      <c r="G265" s="126">
        <v>4000</v>
      </c>
      <c r="H265" s="109">
        <v>2965.2</v>
      </c>
      <c r="I265" s="109">
        <v>2965.2</v>
      </c>
      <c r="J265" s="109"/>
      <c r="K265" s="59"/>
      <c r="M265" s="39"/>
      <c r="N265" s="39"/>
      <c r="O265" s="39"/>
      <c r="P265" s="39"/>
      <c r="Q265" s="39"/>
      <c r="R265" s="39"/>
      <c r="S265" s="39"/>
      <c r="T265" s="39"/>
    </row>
    <row r="266" spans="1:20" x14ac:dyDescent="0.25">
      <c r="A266" s="168"/>
      <c r="B266" s="24">
        <v>637004</v>
      </c>
      <c r="C266" s="26" t="s">
        <v>126</v>
      </c>
      <c r="D266" s="23">
        <f t="shared" ref="D266:H266" si="76">SUM(D267:D270)</f>
        <v>72050</v>
      </c>
      <c r="E266" s="23">
        <f t="shared" si="76"/>
        <v>72050</v>
      </c>
      <c r="F266" s="23">
        <f t="shared" si="76"/>
        <v>80130</v>
      </c>
      <c r="G266" s="129">
        <f t="shared" si="76"/>
        <v>80130</v>
      </c>
      <c r="H266" s="23">
        <f t="shared" si="76"/>
        <v>74248.81</v>
      </c>
      <c r="I266" s="23">
        <f t="shared" ref="I266" si="77">SUM(I267:I270)</f>
        <v>74248.81</v>
      </c>
      <c r="J266" s="109"/>
      <c r="L266" s="37"/>
      <c r="M266" s="39"/>
      <c r="N266" s="39"/>
      <c r="O266" s="39"/>
      <c r="P266" s="39"/>
      <c r="Q266" s="39"/>
      <c r="R266" s="39"/>
      <c r="S266" s="39"/>
      <c r="T266" s="39"/>
    </row>
    <row r="267" spans="1:20" x14ac:dyDescent="0.25">
      <c r="A267" s="168"/>
      <c r="B267" s="83" t="s">
        <v>336</v>
      </c>
      <c r="C267" s="35" t="s">
        <v>161</v>
      </c>
      <c r="D267" s="71">
        <v>300</v>
      </c>
      <c r="E267" s="71">
        <v>300</v>
      </c>
      <c r="F267" s="112">
        <v>330</v>
      </c>
      <c r="G267" s="146">
        <v>330</v>
      </c>
      <c r="H267" s="112">
        <v>330</v>
      </c>
      <c r="I267" s="112">
        <v>330</v>
      </c>
      <c r="J267" s="118"/>
      <c r="M267" s="39"/>
      <c r="N267" s="39"/>
      <c r="O267" s="39"/>
      <c r="P267" s="39"/>
      <c r="Q267" s="39"/>
      <c r="R267" s="39"/>
      <c r="S267" s="39"/>
      <c r="T267" s="39"/>
    </row>
    <row r="268" spans="1:20" x14ac:dyDescent="0.25">
      <c r="A268" s="168"/>
      <c r="B268" s="83" t="s">
        <v>337</v>
      </c>
      <c r="C268" s="35" t="s">
        <v>162</v>
      </c>
      <c r="D268" s="71">
        <v>16000</v>
      </c>
      <c r="E268" s="71">
        <v>16000</v>
      </c>
      <c r="F268" s="112">
        <v>17600</v>
      </c>
      <c r="G268" s="146">
        <v>17600</v>
      </c>
      <c r="H268" s="112">
        <v>11000</v>
      </c>
      <c r="I268" s="112">
        <v>11000</v>
      </c>
      <c r="J268" s="118"/>
      <c r="K268" s="141"/>
      <c r="L268" s="37"/>
      <c r="M268" s="39"/>
      <c r="N268" s="39"/>
      <c r="O268" s="39"/>
      <c r="P268" s="39"/>
      <c r="Q268" s="39"/>
      <c r="R268" s="39"/>
      <c r="S268" s="39"/>
      <c r="T268" s="39"/>
    </row>
    <row r="269" spans="1:20" x14ac:dyDescent="0.25">
      <c r="A269" s="168"/>
      <c r="B269" s="83" t="s">
        <v>338</v>
      </c>
      <c r="C269" s="35" t="s">
        <v>163</v>
      </c>
      <c r="D269" s="71">
        <v>53750</v>
      </c>
      <c r="E269" s="71">
        <v>53750</v>
      </c>
      <c r="F269" s="112">
        <v>60000</v>
      </c>
      <c r="G269" s="146">
        <v>60000</v>
      </c>
      <c r="H269" s="112">
        <v>60000</v>
      </c>
      <c r="I269" s="112">
        <v>60000</v>
      </c>
      <c r="J269" s="118"/>
      <c r="K269" s="141"/>
      <c r="L269" s="37"/>
      <c r="M269" s="39"/>
      <c r="N269" s="39"/>
      <c r="O269" s="39"/>
      <c r="P269" s="39"/>
      <c r="Q269" s="39"/>
      <c r="R269" s="39"/>
      <c r="S269" s="39"/>
      <c r="T269" s="39"/>
    </row>
    <row r="270" spans="1:20" x14ac:dyDescent="0.25">
      <c r="A270" s="168"/>
      <c r="B270" s="83" t="s">
        <v>339</v>
      </c>
      <c r="C270" s="35" t="s">
        <v>455</v>
      </c>
      <c r="D270" s="71">
        <v>2000</v>
      </c>
      <c r="E270" s="71">
        <v>2000</v>
      </c>
      <c r="F270" s="112">
        <v>2200</v>
      </c>
      <c r="G270" s="146">
        <v>2200</v>
      </c>
      <c r="H270" s="112">
        <v>2918.81</v>
      </c>
      <c r="I270" s="112">
        <v>2918.81</v>
      </c>
      <c r="J270" s="118"/>
      <c r="M270" s="39"/>
      <c r="N270" s="39"/>
      <c r="O270" s="39"/>
      <c r="P270" s="39"/>
      <c r="Q270" s="39"/>
      <c r="R270" s="39"/>
      <c r="S270" s="39"/>
      <c r="T270" s="39"/>
    </row>
    <row r="271" spans="1:20" x14ac:dyDescent="0.25">
      <c r="A271" s="168"/>
      <c r="B271" s="24" t="s">
        <v>340</v>
      </c>
      <c r="C271" s="22" t="s">
        <v>164</v>
      </c>
      <c r="D271" s="23">
        <v>13000</v>
      </c>
      <c r="E271" s="23">
        <v>13000</v>
      </c>
      <c r="F271" s="109">
        <v>13000</v>
      </c>
      <c r="G271" s="101">
        <v>13000</v>
      </c>
      <c r="H271" s="109">
        <v>13000</v>
      </c>
      <c r="I271" s="153">
        <v>7800</v>
      </c>
      <c r="J271" s="109"/>
      <c r="M271" s="39"/>
      <c r="N271" s="39"/>
      <c r="O271" s="39"/>
      <c r="P271" s="39"/>
      <c r="Q271" s="39"/>
      <c r="R271" s="39"/>
      <c r="S271" s="39"/>
      <c r="T271" s="39"/>
    </row>
    <row r="272" spans="1:20" x14ac:dyDescent="0.25">
      <c r="A272" s="168"/>
      <c r="B272" s="171" t="s">
        <v>42</v>
      </c>
      <c r="C272" s="171"/>
      <c r="D272" s="30">
        <f t="shared" ref="D272:H272" si="78">D265+D266+D271</f>
        <v>89050</v>
      </c>
      <c r="E272" s="30">
        <f t="shared" si="78"/>
        <v>88803.6</v>
      </c>
      <c r="F272" s="30">
        <f t="shared" si="78"/>
        <v>97130</v>
      </c>
      <c r="G272" s="30">
        <f t="shared" si="78"/>
        <v>97130</v>
      </c>
      <c r="H272" s="30">
        <f t="shared" si="78"/>
        <v>90214.01</v>
      </c>
      <c r="I272" s="30">
        <f t="shared" ref="I272" si="79">I265+I266+I271</f>
        <v>85014.01</v>
      </c>
      <c r="J272" s="150"/>
      <c r="M272" s="39"/>
      <c r="N272" s="39"/>
      <c r="O272" s="39"/>
      <c r="P272" s="39"/>
      <c r="Q272" s="39"/>
      <c r="R272" s="39"/>
      <c r="S272" s="39"/>
      <c r="T272" s="39"/>
    </row>
    <row r="273" spans="1:20" x14ac:dyDescent="0.25">
      <c r="A273" s="168"/>
      <c r="B273" s="50" t="s">
        <v>43</v>
      </c>
      <c r="C273" s="31"/>
      <c r="D273" s="34">
        <f t="shared" ref="D273:H273" si="80">D272</f>
        <v>89050</v>
      </c>
      <c r="E273" s="34">
        <f t="shared" si="80"/>
        <v>88803.6</v>
      </c>
      <c r="F273" s="34">
        <f t="shared" si="80"/>
        <v>97130</v>
      </c>
      <c r="G273" s="34">
        <f t="shared" si="80"/>
        <v>97130</v>
      </c>
      <c r="H273" s="34">
        <f t="shared" si="80"/>
        <v>90214.01</v>
      </c>
      <c r="I273" s="34">
        <f t="shared" ref="I273" si="81">I272</f>
        <v>85014.01</v>
      </c>
      <c r="J273" s="75"/>
      <c r="K273" s="59"/>
      <c r="L273" s="37"/>
      <c r="M273" s="39"/>
      <c r="N273" s="39"/>
      <c r="O273" s="39"/>
      <c r="P273" s="39"/>
      <c r="Q273" s="39"/>
      <c r="R273" s="39"/>
      <c r="S273" s="39"/>
      <c r="T273" s="39"/>
    </row>
    <row r="274" spans="1:20" x14ac:dyDescent="0.25">
      <c r="A274" s="168"/>
      <c r="B274" s="24" t="s">
        <v>434</v>
      </c>
      <c r="C274" s="22" t="s">
        <v>104</v>
      </c>
      <c r="D274" s="23">
        <v>3000</v>
      </c>
      <c r="E274" s="23">
        <v>3000</v>
      </c>
      <c r="F274" s="109">
        <v>3000</v>
      </c>
      <c r="G274" s="126">
        <v>3000</v>
      </c>
      <c r="H274" s="109">
        <v>2500</v>
      </c>
      <c r="I274" s="109">
        <v>2500</v>
      </c>
      <c r="J274" s="109"/>
      <c r="M274" s="39"/>
      <c r="N274" s="39"/>
      <c r="O274" s="39"/>
      <c r="P274" s="39"/>
      <c r="Q274" s="39"/>
      <c r="R274" s="39"/>
      <c r="S274" s="39"/>
      <c r="T274" s="39"/>
    </row>
    <row r="275" spans="1:20" x14ac:dyDescent="0.25">
      <c r="A275" s="168"/>
      <c r="B275" s="24" t="s">
        <v>342</v>
      </c>
      <c r="C275" s="22" t="s">
        <v>343</v>
      </c>
      <c r="D275" s="23">
        <v>10000</v>
      </c>
      <c r="E275" s="23">
        <v>16000</v>
      </c>
      <c r="F275" s="109">
        <v>10000</v>
      </c>
      <c r="G275" s="126">
        <v>10000</v>
      </c>
      <c r="H275" s="109">
        <v>11500</v>
      </c>
      <c r="I275" s="109">
        <v>11500</v>
      </c>
      <c r="J275" s="109"/>
      <c r="K275" s="186"/>
      <c r="L275" s="186"/>
      <c r="M275" s="145"/>
      <c r="O275" s="59"/>
      <c r="P275" s="39"/>
      <c r="Q275" s="39"/>
      <c r="R275" s="39"/>
      <c r="S275" s="39"/>
      <c r="T275" s="39"/>
    </row>
    <row r="276" spans="1:20" x14ac:dyDescent="0.25">
      <c r="A276" s="168"/>
      <c r="B276" s="24" t="s">
        <v>344</v>
      </c>
      <c r="C276" s="22" t="s">
        <v>126</v>
      </c>
      <c r="D276" s="23">
        <v>500</v>
      </c>
      <c r="E276" s="23">
        <v>2800</v>
      </c>
      <c r="F276" s="109">
        <v>500</v>
      </c>
      <c r="G276" s="126">
        <v>500</v>
      </c>
      <c r="H276" s="109">
        <v>500</v>
      </c>
      <c r="I276" s="153">
        <v>0</v>
      </c>
      <c r="J276" s="109"/>
      <c r="K276" s="186"/>
      <c r="L276" s="186"/>
      <c r="M276" s="39"/>
      <c r="N276" s="39"/>
      <c r="O276" s="39"/>
      <c r="P276" s="39"/>
      <c r="Q276" s="39"/>
      <c r="R276" s="39"/>
      <c r="S276" s="39"/>
      <c r="T276" s="39"/>
    </row>
    <row r="277" spans="1:20" x14ac:dyDescent="0.25">
      <c r="A277" s="168"/>
      <c r="B277" s="47" t="s">
        <v>44</v>
      </c>
      <c r="C277" s="20"/>
      <c r="D277" s="29">
        <f t="shared" ref="D277:H277" si="82">SUM(D274:D276)</f>
        <v>13500</v>
      </c>
      <c r="E277" s="29">
        <f t="shared" si="82"/>
        <v>21800</v>
      </c>
      <c r="F277" s="29">
        <f t="shared" si="82"/>
        <v>13500</v>
      </c>
      <c r="G277" s="29">
        <f t="shared" si="82"/>
        <v>13500</v>
      </c>
      <c r="H277" s="29">
        <f t="shared" si="82"/>
        <v>14500</v>
      </c>
      <c r="I277" s="29">
        <f t="shared" ref="I277" si="83">SUM(I274:I276)</f>
        <v>14000</v>
      </c>
      <c r="J277" s="150"/>
      <c r="K277" s="38"/>
      <c r="L277" s="39"/>
      <c r="M277" s="39"/>
      <c r="N277" s="39"/>
      <c r="O277" s="39"/>
      <c r="P277" s="39"/>
      <c r="Q277" s="39"/>
      <c r="R277" s="39"/>
      <c r="S277" s="39"/>
      <c r="T277" s="39"/>
    </row>
    <row r="278" spans="1:20" x14ac:dyDescent="0.25">
      <c r="A278" s="168"/>
      <c r="B278" s="24" t="s">
        <v>341</v>
      </c>
      <c r="C278" s="22" t="s">
        <v>501</v>
      </c>
      <c r="D278" s="68">
        <v>10000</v>
      </c>
      <c r="E278" s="68">
        <v>10000</v>
      </c>
      <c r="F278" s="109">
        <v>10000</v>
      </c>
      <c r="G278" s="126">
        <v>1500</v>
      </c>
      <c r="H278" s="109">
        <v>1500</v>
      </c>
      <c r="I278" s="153">
        <v>1510</v>
      </c>
      <c r="J278" s="109"/>
      <c r="K278" s="185"/>
      <c r="L278" s="185"/>
      <c r="M278" s="39"/>
      <c r="N278" s="39"/>
      <c r="O278" s="59"/>
      <c r="P278" s="39"/>
      <c r="Q278" s="39"/>
      <c r="R278" s="39"/>
      <c r="S278" s="39"/>
      <c r="T278" s="39"/>
    </row>
    <row r="279" spans="1:20" x14ac:dyDescent="0.25">
      <c r="A279" s="168"/>
      <c r="B279" s="24" t="s">
        <v>423</v>
      </c>
      <c r="C279" s="22" t="s">
        <v>502</v>
      </c>
      <c r="D279" s="33">
        <v>1000</v>
      </c>
      <c r="E279" s="33">
        <v>1000</v>
      </c>
      <c r="F279" s="109">
        <v>1000</v>
      </c>
      <c r="G279" s="126">
        <v>0</v>
      </c>
      <c r="H279" s="109">
        <v>0</v>
      </c>
      <c r="I279" s="109">
        <v>0</v>
      </c>
      <c r="J279" s="109"/>
      <c r="K279" s="59"/>
      <c r="M279" s="39"/>
      <c r="N279" s="39"/>
      <c r="O279" s="39"/>
      <c r="P279" s="39"/>
      <c r="Q279" s="39"/>
      <c r="R279" s="39"/>
      <c r="S279" s="39"/>
      <c r="T279" s="39"/>
    </row>
    <row r="280" spans="1:20" x14ac:dyDescent="0.25">
      <c r="A280" s="168"/>
      <c r="B280" s="47" t="s">
        <v>222</v>
      </c>
      <c r="C280" s="20"/>
      <c r="D280" s="29">
        <f t="shared" ref="D280:H280" si="84">D278+D279</f>
        <v>11000</v>
      </c>
      <c r="E280" s="29">
        <f t="shared" si="84"/>
        <v>11000</v>
      </c>
      <c r="F280" s="29">
        <f t="shared" si="84"/>
        <v>11000</v>
      </c>
      <c r="G280" s="29">
        <f t="shared" si="84"/>
        <v>1500</v>
      </c>
      <c r="H280" s="29">
        <f t="shared" si="84"/>
        <v>1500</v>
      </c>
      <c r="I280" s="29">
        <f t="shared" ref="I280" si="85">I278+I279</f>
        <v>1510</v>
      </c>
      <c r="J280" s="150"/>
      <c r="K280" s="80"/>
      <c r="M280" s="39"/>
      <c r="N280" s="39"/>
      <c r="O280" s="39"/>
      <c r="P280" s="39"/>
      <c r="Q280" s="39"/>
      <c r="R280" s="39"/>
      <c r="S280" s="39"/>
      <c r="T280" s="39"/>
    </row>
    <row r="281" spans="1:20" x14ac:dyDescent="0.25">
      <c r="A281" s="168"/>
      <c r="B281" s="169" t="s">
        <v>79</v>
      </c>
      <c r="C281" s="169"/>
      <c r="D281" s="34">
        <f t="shared" ref="D281:H281" si="86">D277+D280</f>
        <v>24500</v>
      </c>
      <c r="E281" s="34">
        <f t="shared" si="86"/>
        <v>32800</v>
      </c>
      <c r="F281" s="34">
        <f t="shared" si="86"/>
        <v>24500</v>
      </c>
      <c r="G281" s="34">
        <f t="shared" si="86"/>
        <v>15000</v>
      </c>
      <c r="H281" s="34">
        <f t="shared" si="86"/>
        <v>16000</v>
      </c>
      <c r="I281" s="34">
        <f t="shared" ref="I281" si="87">I277+I280</f>
        <v>15510</v>
      </c>
      <c r="J281" s="75"/>
      <c r="M281" s="39"/>
      <c r="N281" s="39"/>
      <c r="O281" s="39"/>
      <c r="P281" s="39"/>
      <c r="Q281" s="39"/>
      <c r="R281" s="39"/>
      <c r="S281" s="39"/>
      <c r="T281" s="39"/>
    </row>
    <row r="282" spans="1:20" x14ac:dyDescent="0.25">
      <c r="A282" s="168"/>
      <c r="B282" s="56"/>
      <c r="C282" s="54" t="s">
        <v>409</v>
      </c>
      <c r="D282" s="60">
        <f t="shared" ref="D282:H282" si="88">D283+D286+D287</f>
        <v>241493</v>
      </c>
      <c r="E282" s="60">
        <f t="shared" si="88"/>
        <v>223004.13</v>
      </c>
      <c r="F282" s="60">
        <f t="shared" si="88"/>
        <v>223004.13</v>
      </c>
      <c r="G282" s="60">
        <f t="shared" si="88"/>
        <v>233445.24000000002</v>
      </c>
      <c r="H282" s="60">
        <f t="shared" si="88"/>
        <v>243734.29</v>
      </c>
      <c r="I282" s="60">
        <f t="shared" ref="I282" si="89">I283+I286+I287</f>
        <v>243734.29</v>
      </c>
      <c r="J282" s="107"/>
      <c r="M282" s="39"/>
      <c r="N282" s="39"/>
      <c r="O282" s="39"/>
      <c r="P282" s="39"/>
      <c r="Q282" s="39"/>
      <c r="R282" s="39"/>
      <c r="S282" s="39"/>
      <c r="T282" s="39"/>
    </row>
    <row r="283" spans="1:20" x14ac:dyDescent="0.25">
      <c r="A283" s="168"/>
      <c r="B283" s="24">
        <v>642004</v>
      </c>
      <c r="C283" s="22" t="s">
        <v>165</v>
      </c>
      <c r="D283" s="33">
        <f t="shared" ref="D283:H283" si="90">D284+D285</f>
        <v>144293</v>
      </c>
      <c r="E283" s="33">
        <f t="shared" si="90"/>
        <v>131113.01</v>
      </c>
      <c r="F283" s="23">
        <f t="shared" si="90"/>
        <v>131113.01</v>
      </c>
      <c r="G283" s="129">
        <f t="shared" si="90"/>
        <v>142542.54</v>
      </c>
      <c r="H283" s="23">
        <f t="shared" si="90"/>
        <v>148824.81</v>
      </c>
      <c r="I283" s="23">
        <f t="shared" ref="I283" si="91">I284+I285</f>
        <v>148824.81</v>
      </c>
      <c r="J283" s="109"/>
      <c r="M283" s="39"/>
      <c r="N283" s="39"/>
      <c r="O283" s="39"/>
      <c r="P283" s="39"/>
      <c r="Q283" s="39"/>
      <c r="R283" s="39"/>
      <c r="S283" s="39"/>
      <c r="T283" s="39"/>
    </row>
    <row r="284" spans="1:20" x14ac:dyDescent="0.25">
      <c r="A284" s="168"/>
      <c r="B284" s="83">
        <v>642004</v>
      </c>
      <c r="C284" s="35" t="s">
        <v>166</v>
      </c>
      <c r="D284" s="71">
        <v>129141</v>
      </c>
      <c r="E284" s="71">
        <v>116624.25</v>
      </c>
      <c r="F284" s="71">
        <v>116624.25</v>
      </c>
      <c r="G284" s="130">
        <v>125842.5</v>
      </c>
      <c r="H284" s="71">
        <v>131388.75</v>
      </c>
      <c r="I284" s="71">
        <v>131388.75</v>
      </c>
      <c r="J284" s="118"/>
      <c r="M284" s="39"/>
      <c r="N284" s="39"/>
      <c r="O284" s="39"/>
      <c r="P284" s="39"/>
      <c r="Q284" s="39"/>
      <c r="R284" s="39"/>
      <c r="S284" s="39"/>
      <c r="T284" s="39"/>
    </row>
    <row r="285" spans="1:20" x14ac:dyDescent="0.25">
      <c r="A285" s="168"/>
      <c r="B285" s="83">
        <v>642004</v>
      </c>
      <c r="C285" s="35" t="s">
        <v>167</v>
      </c>
      <c r="D285" s="71">
        <v>15152</v>
      </c>
      <c r="E285" s="71">
        <v>14488.76</v>
      </c>
      <c r="F285" s="71">
        <v>14488.76</v>
      </c>
      <c r="G285" s="130">
        <v>16700.04</v>
      </c>
      <c r="H285" s="71">
        <v>17436.060000000001</v>
      </c>
      <c r="I285" s="71">
        <v>17436.060000000001</v>
      </c>
      <c r="J285" s="118"/>
      <c r="M285" s="39"/>
      <c r="N285" s="39"/>
      <c r="O285" s="39"/>
      <c r="P285" s="39"/>
      <c r="Q285" s="39"/>
      <c r="R285" s="39"/>
      <c r="S285" s="39"/>
      <c r="T285" s="39"/>
    </row>
    <row r="286" spans="1:20" x14ac:dyDescent="0.25">
      <c r="A286" s="168"/>
      <c r="B286" s="24" t="s">
        <v>345</v>
      </c>
      <c r="C286" s="24" t="s">
        <v>168</v>
      </c>
      <c r="D286" s="23">
        <v>5600</v>
      </c>
      <c r="E286" s="23">
        <v>4024.8</v>
      </c>
      <c r="F286" s="23">
        <v>4024.8</v>
      </c>
      <c r="G286" s="129">
        <v>4234.2299999999996</v>
      </c>
      <c r="H286" s="23">
        <v>4421.04</v>
      </c>
      <c r="I286" s="23">
        <v>4421.04</v>
      </c>
      <c r="J286" s="109"/>
      <c r="M286" s="39"/>
      <c r="N286" s="39"/>
      <c r="O286" s="39"/>
      <c r="P286" s="39"/>
      <c r="Q286" s="39"/>
      <c r="R286" s="39"/>
      <c r="S286" s="39"/>
      <c r="T286" s="39"/>
    </row>
    <row r="287" spans="1:20" x14ac:dyDescent="0.25">
      <c r="A287" s="168"/>
      <c r="B287" s="24">
        <v>642005</v>
      </c>
      <c r="C287" s="24" t="s">
        <v>169</v>
      </c>
      <c r="D287" s="23">
        <v>91600</v>
      </c>
      <c r="E287" s="23">
        <v>87866.32</v>
      </c>
      <c r="F287" s="23">
        <v>87866.32</v>
      </c>
      <c r="G287" s="129">
        <v>86668.47</v>
      </c>
      <c r="H287" s="23">
        <v>90488.44</v>
      </c>
      <c r="I287" s="23">
        <v>90488.44</v>
      </c>
      <c r="J287" s="109"/>
      <c r="K287" s="141"/>
      <c r="L287" s="37"/>
      <c r="M287" s="39"/>
      <c r="N287" s="39"/>
      <c r="O287" s="39"/>
      <c r="P287" s="39"/>
      <c r="Q287" s="39"/>
      <c r="R287" s="39"/>
      <c r="S287" s="39"/>
      <c r="T287" s="39"/>
    </row>
    <row r="288" spans="1:20" x14ac:dyDescent="0.25">
      <c r="A288" s="168"/>
      <c r="B288" s="24"/>
      <c r="C288" s="56" t="s">
        <v>170</v>
      </c>
      <c r="D288" s="55">
        <f t="shared" ref="D288:H288" si="92">SUM(D289:D299)</f>
        <v>1473844.7499999998</v>
      </c>
      <c r="E288" s="55">
        <f t="shared" si="92"/>
        <v>1523229.75</v>
      </c>
      <c r="F288" s="55">
        <f t="shared" si="92"/>
        <v>1443107.91</v>
      </c>
      <c r="G288" s="55">
        <f t="shared" si="92"/>
        <v>1644231.4599999997</v>
      </c>
      <c r="H288" s="55">
        <f t="shared" si="92"/>
        <v>1648717.16</v>
      </c>
      <c r="I288" s="55">
        <f t="shared" ref="I288" si="93">SUM(I289:I299)</f>
        <v>1685321.56</v>
      </c>
      <c r="J288" s="107"/>
      <c r="K288" s="66"/>
      <c r="L288" s="39"/>
      <c r="M288" s="39"/>
      <c r="N288" s="39"/>
      <c r="O288" s="39"/>
      <c r="P288" s="39"/>
      <c r="Q288" s="39"/>
      <c r="R288" s="39"/>
      <c r="S288" s="39"/>
      <c r="T288" s="39"/>
    </row>
    <row r="289" spans="1:20" x14ac:dyDescent="0.25">
      <c r="A289" s="168"/>
      <c r="B289" s="83"/>
      <c r="C289" s="35" t="s">
        <v>183</v>
      </c>
      <c r="D289" s="117">
        <v>836940</v>
      </c>
      <c r="E289" s="117">
        <v>873253.19</v>
      </c>
      <c r="F289" s="112">
        <v>817478</v>
      </c>
      <c r="G289" s="146">
        <v>891161.95</v>
      </c>
      <c r="H289" s="112">
        <v>891161.95</v>
      </c>
      <c r="I289" s="112">
        <v>921013.81</v>
      </c>
      <c r="J289" s="165"/>
      <c r="K289" s="37"/>
      <c r="L289" s="39"/>
      <c r="M289" s="39"/>
      <c r="N289" s="39"/>
      <c r="O289" s="39"/>
      <c r="P289" s="39"/>
      <c r="Q289" s="39"/>
      <c r="R289" s="39"/>
      <c r="S289" s="39"/>
      <c r="T289" s="39"/>
    </row>
    <row r="290" spans="1:20" x14ac:dyDescent="0.25">
      <c r="A290" s="168"/>
      <c r="B290" s="83"/>
      <c r="C290" s="35" t="s">
        <v>460</v>
      </c>
      <c r="D290" s="71">
        <v>532461.92000000004</v>
      </c>
      <c r="E290" s="71">
        <v>492033.17</v>
      </c>
      <c r="F290" s="112">
        <v>486729.77</v>
      </c>
      <c r="G290" s="146">
        <v>545749.57999999996</v>
      </c>
      <c r="H290" s="112">
        <v>550235.28</v>
      </c>
      <c r="I290" s="112">
        <v>570103.03</v>
      </c>
      <c r="J290" s="165"/>
      <c r="K290" s="174"/>
      <c r="L290" s="174"/>
      <c r="M290" s="39"/>
      <c r="N290" s="39"/>
      <c r="O290" s="39"/>
      <c r="P290" s="39"/>
      <c r="Q290" s="39"/>
      <c r="R290" s="39"/>
      <c r="S290" s="39"/>
      <c r="T290" s="39"/>
    </row>
    <row r="291" spans="1:20" x14ac:dyDescent="0.25">
      <c r="A291" s="168"/>
      <c r="B291" s="83"/>
      <c r="C291" s="35" t="s">
        <v>561</v>
      </c>
      <c r="D291" s="71"/>
      <c r="E291" s="71"/>
      <c r="F291" s="112"/>
      <c r="G291" s="146">
        <v>19567.75</v>
      </c>
      <c r="H291" s="112">
        <v>19567.75</v>
      </c>
      <c r="I291" s="112">
        <v>0</v>
      </c>
      <c r="J291" s="118"/>
      <c r="K291" s="140"/>
      <c r="L291" s="140"/>
      <c r="M291" s="39"/>
      <c r="N291" s="39"/>
      <c r="O291" s="39"/>
      <c r="P291" s="39"/>
      <c r="Q291" s="39"/>
      <c r="R291" s="39"/>
      <c r="S291" s="39"/>
      <c r="T291" s="39"/>
    </row>
    <row r="292" spans="1:20" x14ac:dyDescent="0.25">
      <c r="A292" s="168"/>
      <c r="B292" s="83"/>
      <c r="C292" s="35" t="s">
        <v>562</v>
      </c>
      <c r="D292" s="71">
        <v>3769.15</v>
      </c>
      <c r="E292" s="71">
        <v>3898.64</v>
      </c>
      <c r="F292" s="112">
        <v>0</v>
      </c>
      <c r="G292" s="146">
        <v>4028.93</v>
      </c>
      <c r="H292" s="112">
        <v>4028.93</v>
      </c>
      <c r="I292" s="112">
        <v>4028.85</v>
      </c>
      <c r="J292" s="165"/>
      <c r="K292" s="37"/>
      <c r="L292" s="39"/>
      <c r="M292" s="39"/>
      <c r="N292" s="39"/>
      <c r="O292" s="39"/>
      <c r="P292" s="39"/>
      <c r="Q292" s="39"/>
      <c r="R292" s="39"/>
      <c r="S292" s="39"/>
      <c r="T292" s="39"/>
    </row>
    <row r="293" spans="1:20" x14ac:dyDescent="0.25">
      <c r="A293" s="168"/>
      <c r="B293" s="83"/>
      <c r="C293" s="35" t="s">
        <v>464</v>
      </c>
      <c r="D293" s="71">
        <v>42273.68</v>
      </c>
      <c r="E293" s="71">
        <v>43655.79</v>
      </c>
      <c r="F293" s="112">
        <v>31189.64</v>
      </c>
      <c r="G293" s="146">
        <v>42633.38</v>
      </c>
      <c r="H293" s="112">
        <v>42633.38</v>
      </c>
      <c r="I293" s="112">
        <v>42651.82</v>
      </c>
      <c r="J293" s="165"/>
      <c r="K293" s="80"/>
      <c r="L293" s="37"/>
      <c r="M293" s="39"/>
      <c r="N293" s="39"/>
      <c r="O293" s="39"/>
      <c r="P293" s="39"/>
      <c r="Q293" s="39"/>
      <c r="R293" s="39"/>
      <c r="S293" s="39"/>
      <c r="T293" s="39"/>
    </row>
    <row r="294" spans="1:20" x14ac:dyDescent="0.25">
      <c r="A294" s="168"/>
      <c r="B294" s="83"/>
      <c r="C294" s="35" t="s">
        <v>563</v>
      </c>
      <c r="D294" s="71"/>
      <c r="E294" s="71">
        <v>11066.37</v>
      </c>
      <c r="F294" s="112">
        <v>0</v>
      </c>
      <c r="G294" s="146">
        <v>12983.54</v>
      </c>
      <c r="H294" s="112">
        <v>12983.54</v>
      </c>
      <c r="I294" s="112">
        <v>12547.7</v>
      </c>
      <c r="J294" s="165"/>
      <c r="K294" s="80"/>
      <c r="L294" s="37"/>
      <c r="M294" s="39"/>
      <c r="N294" s="39"/>
      <c r="O294" s="39"/>
      <c r="P294" s="39"/>
      <c r="Q294" s="39"/>
      <c r="R294" s="39"/>
      <c r="S294" s="39"/>
      <c r="T294" s="39"/>
    </row>
    <row r="295" spans="1:20" x14ac:dyDescent="0.25">
      <c r="A295" s="168"/>
      <c r="B295" s="83"/>
      <c r="C295" s="35" t="s">
        <v>514</v>
      </c>
      <c r="D295" s="71"/>
      <c r="E295" s="71">
        <v>12793.31</v>
      </c>
      <c r="F295" s="112">
        <v>50460.5</v>
      </c>
      <c r="G295" s="146">
        <v>61261.11</v>
      </c>
      <c r="H295" s="117">
        <v>61261.11</v>
      </c>
      <c r="I295" s="117">
        <v>62941.97</v>
      </c>
      <c r="J295" s="165"/>
      <c r="K295" s="80"/>
      <c r="L295" s="37"/>
      <c r="M295" s="39"/>
      <c r="N295" s="39"/>
      <c r="O295" s="39"/>
      <c r="P295" s="39"/>
      <c r="Q295" s="39"/>
      <c r="R295" s="39"/>
      <c r="S295" s="39"/>
      <c r="T295" s="39"/>
    </row>
    <row r="296" spans="1:20" x14ac:dyDescent="0.25">
      <c r="A296" s="168"/>
      <c r="B296" s="83"/>
      <c r="C296" s="35" t="s">
        <v>463</v>
      </c>
      <c r="D296" s="71">
        <v>0</v>
      </c>
      <c r="E296" s="71">
        <v>10000</v>
      </c>
      <c r="F296" s="112">
        <v>0</v>
      </c>
      <c r="G296" s="146">
        <v>0</v>
      </c>
      <c r="H296" s="112">
        <v>0</v>
      </c>
      <c r="I296" s="112">
        <v>0</v>
      </c>
      <c r="J296" s="118"/>
      <c r="K296" s="80"/>
      <c r="L296" s="37"/>
      <c r="M296" s="39"/>
      <c r="N296" s="39"/>
      <c r="O296" s="39"/>
      <c r="P296" s="39"/>
      <c r="Q296" s="39"/>
      <c r="R296" s="39"/>
      <c r="S296" s="39"/>
      <c r="T296" s="39"/>
    </row>
    <row r="297" spans="1:20" x14ac:dyDescent="0.25">
      <c r="A297" s="168"/>
      <c r="B297" s="83"/>
      <c r="C297" s="35" t="s">
        <v>171</v>
      </c>
      <c r="D297" s="71">
        <v>35000</v>
      </c>
      <c r="E297" s="71">
        <v>40000</v>
      </c>
      <c r="F297" s="112">
        <v>35000</v>
      </c>
      <c r="G297" s="146">
        <v>35000</v>
      </c>
      <c r="H297" s="112">
        <v>35000</v>
      </c>
      <c r="I297" s="112">
        <v>35000</v>
      </c>
      <c r="J297" s="165"/>
      <c r="M297" s="39"/>
      <c r="N297" s="39"/>
      <c r="O297" s="39"/>
      <c r="P297" s="39"/>
      <c r="Q297" s="39"/>
      <c r="R297" s="39"/>
      <c r="S297" s="39"/>
      <c r="T297" s="39"/>
    </row>
    <row r="298" spans="1:20" x14ac:dyDescent="0.25">
      <c r="A298" s="168"/>
      <c r="B298" s="83"/>
      <c r="C298" s="35" t="s">
        <v>184</v>
      </c>
      <c r="D298" s="71">
        <v>23200</v>
      </c>
      <c r="E298" s="71">
        <v>36529.279999999999</v>
      </c>
      <c r="F298" s="71">
        <v>22250</v>
      </c>
      <c r="G298" s="130">
        <v>31628.080000000002</v>
      </c>
      <c r="H298" s="71">
        <v>31628.080000000002</v>
      </c>
      <c r="I298" s="71">
        <v>36817.24</v>
      </c>
      <c r="J298" s="166"/>
      <c r="M298" s="39"/>
      <c r="N298" s="39"/>
      <c r="O298" s="39"/>
      <c r="P298" s="39"/>
      <c r="Q298" s="39"/>
      <c r="R298" s="39"/>
      <c r="S298" s="39"/>
      <c r="T298" s="39"/>
    </row>
    <row r="299" spans="1:20" x14ac:dyDescent="0.25">
      <c r="A299" s="168"/>
      <c r="B299" s="83"/>
      <c r="C299" s="35" t="s">
        <v>172</v>
      </c>
      <c r="D299" s="71">
        <v>200</v>
      </c>
      <c r="E299" s="71">
        <v>0</v>
      </c>
      <c r="F299" s="71">
        <v>0</v>
      </c>
      <c r="G299" s="130">
        <v>217.14</v>
      </c>
      <c r="H299" s="71">
        <v>217.14</v>
      </c>
      <c r="I299" s="71">
        <v>217.14</v>
      </c>
      <c r="J299" s="166"/>
      <c r="K299" s="40"/>
      <c r="L299" s="40"/>
      <c r="M299" s="39"/>
      <c r="N299" s="39"/>
      <c r="O299" s="39"/>
      <c r="P299" s="39"/>
      <c r="Q299" s="39"/>
      <c r="R299" s="39"/>
      <c r="S299" s="39"/>
      <c r="T299" s="39"/>
    </row>
    <row r="300" spans="1:20" x14ac:dyDescent="0.25">
      <c r="A300" s="168"/>
      <c r="B300" s="169" t="s">
        <v>46</v>
      </c>
      <c r="C300" s="169"/>
      <c r="D300" s="34">
        <f t="shared" ref="D300:H300" si="94">D288+D282</f>
        <v>1715337.7499999998</v>
      </c>
      <c r="E300" s="34">
        <f t="shared" si="94"/>
        <v>1746233.88</v>
      </c>
      <c r="F300" s="34">
        <f t="shared" si="94"/>
        <v>1666112.04</v>
      </c>
      <c r="G300" s="34">
        <f t="shared" si="94"/>
        <v>1877676.6999999997</v>
      </c>
      <c r="H300" s="34">
        <f t="shared" si="94"/>
        <v>1892451.45</v>
      </c>
      <c r="I300" s="34">
        <f t="shared" ref="I300" si="95">I288+I282</f>
        <v>1929055.85</v>
      </c>
      <c r="J300" s="75"/>
      <c r="K300" s="174"/>
      <c r="L300" s="174"/>
      <c r="M300" s="39"/>
      <c r="N300" s="39"/>
      <c r="O300" s="39"/>
      <c r="P300" s="39"/>
      <c r="Q300" s="39"/>
      <c r="R300" s="39"/>
      <c r="S300" s="39"/>
      <c r="T300" s="39"/>
    </row>
    <row r="301" spans="1:20" x14ac:dyDescent="0.25">
      <c r="A301" s="168"/>
      <c r="B301" s="24">
        <v>633006</v>
      </c>
      <c r="C301" s="24" t="s">
        <v>174</v>
      </c>
      <c r="D301" s="23">
        <v>700</v>
      </c>
      <c r="E301" s="23">
        <v>700</v>
      </c>
      <c r="F301" s="109">
        <v>700</v>
      </c>
      <c r="G301" s="126">
        <v>700</v>
      </c>
      <c r="H301" s="109">
        <v>700</v>
      </c>
      <c r="I301" s="109">
        <v>700</v>
      </c>
      <c r="J301" s="109"/>
      <c r="M301" s="39"/>
      <c r="N301" s="39"/>
      <c r="O301" s="39"/>
      <c r="P301" s="39"/>
      <c r="Q301" s="39"/>
      <c r="R301" s="39"/>
      <c r="S301" s="39"/>
      <c r="T301" s="39"/>
    </row>
    <row r="302" spans="1:20" x14ac:dyDescent="0.25">
      <c r="A302" s="168"/>
      <c r="B302" s="24">
        <v>637002</v>
      </c>
      <c r="C302" s="24" t="s">
        <v>204</v>
      </c>
      <c r="D302" s="23">
        <v>12500</v>
      </c>
      <c r="E302" s="23">
        <v>2000</v>
      </c>
      <c r="F302" s="109">
        <v>15500</v>
      </c>
      <c r="G302" s="126">
        <v>19500</v>
      </c>
      <c r="H302" s="109">
        <v>20300</v>
      </c>
      <c r="I302" s="109">
        <v>23000</v>
      </c>
      <c r="J302" s="109"/>
      <c r="K302" s="70"/>
      <c r="M302" s="39"/>
      <c r="N302" s="39"/>
      <c r="O302" s="39"/>
      <c r="P302" s="39"/>
      <c r="Q302" s="39"/>
      <c r="R302" s="39"/>
      <c r="S302" s="39"/>
      <c r="T302" s="39"/>
    </row>
    <row r="303" spans="1:20" x14ac:dyDescent="0.25">
      <c r="A303" s="168"/>
      <c r="B303" s="24"/>
      <c r="C303" s="24" t="s">
        <v>527</v>
      </c>
      <c r="D303" s="23"/>
      <c r="E303" s="23">
        <v>500</v>
      </c>
      <c r="F303" s="109">
        <v>500</v>
      </c>
      <c r="G303" s="126">
        <v>500</v>
      </c>
      <c r="H303" s="109">
        <v>0</v>
      </c>
      <c r="I303" s="109">
        <v>0</v>
      </c>
      <c r="J303" s="109"/>
      <c r="K303" s="70"/>
      <c r="M303" s="39"/>
      <c r="N303" s="39"/>
      <c r="O303" s="39"/>
      <c r="P303" s="39"/>
      <c r="Q303" s="39"/>
      <c r="R303" s="39"/>
      <c r="S303" s="39"/>
      <c r="T303" s="39"/>
    </row>
    <row r="304" spans="1:20" x14ac:dyDescent="0.25">
      <c r="A304" s="168"/>
      <c r="B304" s="171" t="s">
        <v>47</v>
      </c>
      <c r="C304" s="171"/>
      <c r="D304" s="29">
        <f>SUM(D301:D302)</f>
        <v>13200</v>
      </c>
      <c r="E304" s="29">
        <f>SUM(E301:E303)</f>
        <v>3200</v>
      </c>
      <c r="F304" s="29">
        <f>SUM(F301:F303)</f>
        <v>16700</v>
      </c>
      <c r="G304" s="29">
        <f>SUM(G301:G303)</f>
        <v>20700</v>
      </c>
      <c r="H304" s="29">
        <f>SUM(H301:H303)</f>
        <v>21000</v>
      </c>
      <c r="I304" s="29">
        <f>SUM(I301:I303)</f>
        <v>23700</v>
      </c>
      <c r="J304" s="150"/>
      <c r="K304" s="188"/>
      <c r="L304" s="188"/>
      <c r="M304" s="39"/>
      <c r="N304" s="39"/>
      <c r="O304" s="39"/>
      <c r="P304" s="39"/>
      <c r="Q304" s="39"/>
      <c r="R304" s="39"/>
      <c r="S304" s="39"/>
      <c r="T304" s="39"/>
    </row>
    <row r="305" spans="1:20" x14ac:dyDescent="0.25">
      <c r="A305" s="168"/>
      <c r="B305" s="50" t="s">
        <v>48</v>
      </c>
      <c r="C305" s="34"/>
      <c r="D305" s="34">
        <f t="shared" ref="D305:H305" si="96">D304</f>
        <v>13200</v>
      </c>
      <c r="E305" s="34">
        <f t="shared" si="96"/>
        <v>3200</v>
      </c>
      <c r="F305" s="34">
        <f t="shared" si="96"/>
        <v>16700</v>
      </c>
      <c r="G305" s="34">
        <f t="shared" si="96"/>
        <v>20700</v>
      </c>
      <c r="H305" s="34">
        <f t="shared" si="96"/>
        <v>21000</v>
      </c>
      <c r="I305" s="34">
        <f t="shared" ref="I305" si="97">I304</f>
        <v>23700</v>
      </c>
      <c r="J305" s="75"/>
      <c r="L305" s="37"/>
      <c r="M305" s="39"/>
      <c r="N305" s="39"/>
      <c r="O305" s="39"/>
      <c r="P305" s="39"/>
      <c r="Q305" s="39"/>
      <c r="R305" s="39"/>
      <c r="S305" s="39"/>
      <c r="T305" s="39"/>
    </row>
    <row r="306" spans="1:20" x14ac:dyDescent="0.25">
      <c r="A306" s="168"/>
      <c r="B306" s="24" t="s">
        <v>346</v>
      </c>
      <c r="C306" s="22" t="s">
        <v>175</v>
      </c>
      <c r="D306" s="33">
        <v>26500</v>
      </c>
      <c r="E306" s="23">
        <v>26500</v>
      </c>
      <c r="F306" s="23">
        <v>26500</v>
      </c>
      <c r="G306" s="129">
        <v>35000</v>
      </c>
      <c r="H306" s="23">
        <v>33000</v>
      </c>
      <c r="I306" s="75">
        <v>37000</v>
      </c>
      <c r="J306" s="109"/>
      <c r="K306" s="70"/>
      <c r="L306" s="37"/>
      <c r="M306" s="39"/>
      <c r="N306" s="39"/>
      <c r="O306" s="39"/>
      <c r="P306" s="39"/>
      <c r="Q306" s="39"/>
      <c r="R306" s="39"/>
      <c r="S306" s="39"/>
      <c r="T306" s="39"/>
    </row>
    <row r="307" spans="1:20" x14ac:dyDescent="0.25">
      <c r="A307" s="168"/>
      <c r="B307" s="24" t="s">
        <v>347</v>
      </c>
      <c r="C307" s="22" t="s">
        <v>104</v>
      </c>
      <c r="D307" s="33">
        <v>300</v>
      </c>
      <c r="E307" s="23">
        <v>700</v>
      </c>
      <c r="F307" s="23">
        <v>300</v>
      </c>
      <c r="G307" s="129">
        <v>2000</v>
      </c>
      <c r="H307" s="23">
        <v>2000</v>
      </c>
      <c r="I307" s="23">
        <v>2000</v>
      </c>
      <c r="J307" s="109"/>
      <c r="M307" s="39"/>
      <c r="N307" s="39"/>
      <c r="O307" s="39"/>
      <c r="P307" s="39"/>
      <c r="Q307" s="39"/>
      <c r="R307" s="39"/>
      <c r="S307" s="39"/>
      <c r="T307" s="39"/>
    </row>
    <row r="308" spans="1:20" x14ac:dyDescent="0.25">
      <c r="A308" s="168"/>
      <c r="B308" s="24" t="s">
        <v>348</v>
      </c>
      <c r="C308" s="22" t="s">
        <v>126</v>
      </c>
      <c r="D308" s="33">
        <v>0</v>
      </c>
      <c r="E308" s="23">
        <v>0</v>
      </c>
      <c r="F308" s="23">
        <v>0</v>
      </c>
      <c r="G308" s="129">
        <v>1000</v>
      </c>
      <c r="H308" s="23">
        <v>1000</v>
      </c>
      <c r="I308" s="23">
        <v>1000</v>
      </c>
      <c r="J308" s="109"/>
      <c r="L308" s="37"/>
      <c r="M308" s="39"/>
      <c r="N308" s="39"/>
      <c r="O308" s="39"/>
      <c r="P308" s="39"/>
      <c r="Q308" s="39"/>
      <c r="R308" s="39"/>
      <c r="S308" s="39"/>
      <c r="T308" s="39"/>
    </row>
    <row r="309" spans="1:20" x14ac:dyDescent="0.25">
      <c r="A309" s="168"/>
      <c r="B309" s="47" t="s">
        <v>49</v>
      </c>
      <c r="C309" s="20"/>
      <c r="D309" s="30">
        <f t="shared" ref="D309:H309" si="98">SUM(D306:D308)</f>
        <v>26800</v>
      </c>
      <c r="E309" s="30">
        <f t="shared" si="98"/>
        <v>27200</v>
      </c>
      <c r="F309" s="30">
        <f t="shared" si="98"/>
        <v>26800</v>
      </c>
      <c r="G309" s="30">
        <f t="shared" si="98"/>
        <v>38000</v>
      </c>
      <c r="H309" s="30">
        <f t="shared" si="98"/>
        <v>36000</v>
      </c>
      <c r="I309" s="30">
        <f t="shared" ref="I309" si="99">SUM(I306:I308)</f>
        <v>40000</v>
      </c>
      <c r="J309" s="150"/>
      <c r="M309" s="39"/>
      <c r="N309" s="39"/>
      <c r="O309" s="39"/>
      <c r="P309" s="39"/>
      <c r="Q309" s="39"/>
      <c r="R309" s="39"/>
      <c r="S309" s="39"/>
      <c r="T309" s="39"/>
    </row>
    <row r="310" spans="1:20" x14ac:dyDescent="0.25">
      <c r="A310" s="168"/>
      <c r="B310" s="24" t="s">
        <v>352</v>
      </c>
      <c r="C310" s="22" t="s">
        <v>126</v>
      </c>
      <c r="D310" s="84">
        <v>4500</v>
      </c>
      <c r="E310" s="84">
        <v>3605</v>
      </c>
      <c r="F310" s="23">
        <v>5000</v>
      </c>
      <c r="G310" s="129">
        <v>5000</v>
      </c>
      <c r="H310" s="23">
        <v>4000</v>
      </c>
      <c r="I310" s="75">
        <v>3700</v>
      </c>
      <c r="J310" s="109"/>
      <c r="K310" s="189"/>
      <c r="L310" s="189"/>
      <c r="M310" s="189"/>
      <c r="N310" s="189"/>
      <c r="O310" s="39"/>
      <c r="P310" s="39"/>
      <c r="Q310" s="39"/>
      <c r="R310" s="39"/>
      <c r="S310" s="39"/>
      <c r="T310" s="39"/>
    </row>
    <row r="311" spans="1:20" x14ac:dyDescent="0.25">
      <c r="A311" s="168"/>
      <c r="B311" s="24" t="s">
        <v>349</v>
      </c>
      <c r="C311" s="22" t="s">
        <v>104</v>
      </c>
      <c r="D311" s="33">
        <v>1000</v>
      </c>
      <c r="E311" s="23">
        <v>1500</v>
      </c>
      <c r="F311" s="23">
        <v>1500</v>
      </c>
      <c r="G311" s="129">
        <v>1500</v>
      </c>
      <c r="H311" s="23">
        <v>1500</v>
      </c>
      <c r="I311" s="75">
        <v>2390</v>
      </c>
      <c r="J311" s="109"/>
      <c r="M311" s="39"/>
      <c r="N311" s="39"/>
      <c r="O311" s="39"/>
      <c r="P311" s="39"/>
      <c r="Q311" s="39"/>
      <c r="R311" s="39"/>
      <c r="S311" s="39"/>
      <c r="T311" s="39"/>
    </row>
    <row r="312" spans="1:20" x14ac:dyDescent="0.25">
      <c r="A312" s="168"/>
      <c r="B312" s="24" t="s">
        <v>350</v>
      </c>
      <c r="C312" s="24" t="s">
        <v>153</v>
      </c>
      <c r="D312" s="33">
        <v>2800</v>
      </c>
      <c r="E312" s="23">
        <v>3300</v>
      </c>
      <c r="F312" s="23">
        <v>3500</v>
      </c>
      <c r="G312" s="129">
        <v>3500</v>
      </c>
      <c r="H312" s="23">
        <v>3300</v>
      </c>
      <c r="I312" s="23">
        <v>3300</v>
      </c>
      <c r="J312" s="109"/>
      <c r="M312" s="39"/>
      <c r="N312" s="39"/>
      <c r="O312" s="39"/>
      <c r="P312" s="39"/>
      <c r="Q312" s="39"/>
      <c r="R312" s="39"/>
      <c r="S312" s="39"/>
      <c r="T312" s="39"/>
    </row>
    <row r="313" spans="1:20" x14ac:dyDescent="0.25">
      <c r="A313" s="168"/>
      <c r="B313" s="24" t="s">
        <v>351</v>
      </c>
      <c r="C313" s="22" t="s">
        <v>176</v>
      </c>
      <c r="D313" s="33">
        <v>800</v>
      </c>
      <c r="E313" s="23">
        <v>800</v>
      </c>
      <c r="F313" s="23">
        <v>800</v>
      </c>
      <c r="G313" s="129">
        <v>800</v>
      </c>
      <c r="H313" s="23">
        <v>800</v>
      </c>
      <c r="I313" s="75">
        <v>700</v>
      </c>
      <c r="J313" s="109"/>
      <c r="M313" s="39"/>
      <c r="N313" s="39"/>
      <c r="O313" s="39"/>
      <c r="P313" s="39"/>
      <c r="Q313" s="39"/>
      <c r="R313" s="39"/>
      <c r="S313" s="39"/>
      <c r="T313" s="39"/>
    </row>
    <row r="314" spans="1:20" x14ac:dyDescent="0.25">
      <c r="A314" s="168"/>
      <c r="B314" s="171" t="s">
        <v>50</v>
      </c>
      <c r="C314" s="171"/>
      <c r="D314" s="30">
        <f t="shared" ref="D314:H314" si="100">SUM(D310:D313)</f>
        <v>9100</v>
      </c>
      <c r="E314" s="30">
        <f t="shared" si="100"/>
        <v>9205</v>
      </c>
      <c r="F314" s="30">
        <f t="shared" si="100"/>
        <v>10800</v>
      </c>
      <c r="G314" s="30">
        <f t="shared" si="100"/>
        <v>10800</v>
      </c>
      <c r="H314" s="30">
        <f t="shared" si="100"/>
        <v>9600</v>
      </c>
      <c r="I314" s="30">
        <f t="shared" ref="I314" si="101">SUM(I310:I313)</f>
        <v>10090</v>
      </c>
      <c r="J314" s="150"/>
      <c r="M314" s="39"/>
      <c r="N314" s="39"/>
      <c r="O314" s="39"/>
      <c r="P314" s="39"/>
      <c r="Q314" s="39"/>
      <c r="R314" s="39"/>
      <c r="S314" s="39"/>
      <c r="T314" s="39"/>
    </row>
    <row r="315" spans="1:20" x14ac:dyDescent="0.25">
      <c r="A315" s="168"/>
      <c r="B315" s="169" t="s">
        <v>51</v>
      </c>
      <c r="C315" s="169"/>
      <c r="D315" s="32">
        <f t="shared" ref="D315:H315" si="102">D309+D314</f>
        <v>35900</v>
      </c>
      <c r="E315" s="32">
        <f t="shared" si="102"/>
        <v>36405</v>
      </c>
      <c r="F315" s="32">
        <f t="shared" si="102"/>
        <v>37600</v>
      </c>
      <c r="G315" s="32">
        <f t="shared" si="102"/>
        <v>48800</v>
      </c>
      <c r="H315" s="32">
        <f t="shared" si="102"/>
        <v>45600</v>
      </c>
      <c r="I315" s="32">
        <f t="shared" ref="I315" si="103">I309+I314</f>
        <v>50090</v>
      </c>
      <c r="J315" s="75"/>
      <c r="M315" s="39"/>
      <c r="N315" s="39"/>
      <c r="O315" s="39"/>
      <c r="P315" s="39"/>
      <c r="Q315" s="39"/>
      <c r="R315" s="39"/>
      <c r="S315" s="39"/>
      <c r="T315" s="39"/>
    </row>
    <row r="316" spans="1:20" x14ac:dyDescent="0.25">
      <c r="A316" s="168"/>
      <c r="B316" s="24">
        <v>642014</v>
      </c>
      <c r="C316" s="22" t="s">
        <v>178</v>
      </c>
      <c r="D316" s="33">
        <v>2200</v>
      </c>
      <c r="E316" s="23">
        <v>2200</v>
      </c>
      <c r="F316" s="23">
        <v>3000</v>
      </c>
      <c r="G316" s="129">
        <v>3000</v>
      </c>
      <c r="H316" s="23">
        <v>3000</v>
      </c>
      <c r="I316" s="23">
        <v>3000</v>
      </c>
      <c r="J316" s="109"/>
      <c r="L316" s="185"/>
      <c r="M316" s="185"/>
      <c r="N316" s="185"/>
      <c r="O316" s="185"/>
      <c r="P316" s="39"/>
      <c r="Q316" s="39"/>
      <c r="R316" s="39"/>
      <c r="S316" s="39"/>
      <c r="T316" s="39"/>
    </row>
    <row r="317" spans="1:20" x14ac:dyDescent="0.25">
      <c r="A317" s="168"/>
      <c r="B317" s="47" t="s">
        <v>52</v>
      </c>
      <c r="C317" s="20"/>
      <c r="D317" s="30">
        <f t="shared" ref="D317:H317" si="104">D316</f>
        <v>2200</v>
      </c>
      <c r="E317" s="30">
        <f t="shared" si="104"/>
        <v>2200</v>
      </c>
      <c r="F317" s="30">
        <f t="shared" si="104"/>
        <v>3000</v>
      </c>
      <c r="G317" s="30">
        <f t="shared" si="104"/>
        <v>3000</v>
      </c>
      <c r="H317" s="30">
        <f t="shared" si="104"/>
        <v>3000</v>
      </c>
      <c r="I317" s="30">
        <f t="shared" ref="I317" si="105">I316</f>
        <v>3000</v>
      </c>
      <c r="J317" s="150"/>
      <c r="M317" s="39"/>
      <c r="N317" s="39"/>
      <c r="O317" s="39"/>
      <c r="P317" s="39"/>
      <c r="Q317" s="39"/>
      <c r="R317" s="39"/>
      <c r="S317" s="39"/>
      <c r="T317" s="39"/>
    </row>
    <row r="318" spans="1:20" x14ac:dyDescent="0.25">
      <c r="A318" s="168"/>
      <c r="B318" s="24" t="s">
        <v>353</v>
      </c>
      <c r="C318" s="22" t="s">
        <v>177</v>
      </c>
      <c r="D318" s="33">
        <v>1000</v>
      </c>
      <c r="E318" s="33">
        <v>1000</v>
      </c>
      <c r="F318" s="23">
        <v>1000</v>
      </c>
      <c r="G318" s="129">
        <v>1000</v>
      </c>
      <c r="H318" s="23">
        <v>1000</v>
      </c>
      <c r="I318" s="23">
        <v>1000</v>
      </c>
      <c r="J318" s="109"/>
      <c r="M318" s="39"/>
      <c r="N318" s="39"/>
      <c r="O318" s="39"/>
      <c r="P318" s="39"/>
      <c r="Q318" s="39"/>
      <c r="R318" s="39"/>
      <c r="S318" s="39"/>
      <c r="T318" s="39"/>
    </row>
    <row r="319" spans="1:20" x14ac:dyDescent="0.25">
      <c r="A319" s="168"/>
      <c r="B319" s="171" t="s">
        <v>53</v>
      </c>
      <c r="C319" s="171"/>
      <c r="D319" s="105">
        <f t="shared" ref="D319:H319" si="106">D318</f>
        <v>1000</v>
      </c>
      <c r="E319" s="105">
        <f t="shared" si="106"/>
        <v>1000</v>
      </c>
      <c r="F319" s="105">
        <f t="shared" si="106"/>
        <v>1000</v>
      </c>
      <c r="G319" s="21">
        <f t="shared" si="106"/>
        <v>1000</v>
      </c>
      <c r="H319" s="105">
        <f t="shared" si="106"/>
        <v>1000</v>
      </c>
      <c r="I319" s="105">
        <f t="shared" ref="I319" si="107">I318</f>
        <v>1000</v>
      </c>
      <c r="J319" s="150"/>
      <c r="M319" s="39"/>
      <c r="N319" s="39"/>
      <c r="O319" s="39"/>
      <c r="P319" s="39"/>
      <c r="Q319" s="39"/>
      <c r="R319" s="39"/>
      <c r="S319" s="39"/>
      <c r="T319" s="39"/>
    </row>
    <row r="320" spans="1:20" x14ac:dyDescent="0.25">
      <c r="A320" s="168"/>
      <c r="B320" s="169" t="s">
        <v>54</v>
      </c>
      <c r="C320" s="169"/>
      <c r="D320" s="32">
        <f t="shared" ref="D320:H320" si="108">D317+D319</f>
        <v>3200</v>
      </c>
      <c r="E320" s="32">
        <f t="shared" si="108"/>
        <v>3200</v>
      </c>
      <c r="F320" s="32">
        <f t="shared" si="108"/>
        <v>4000</v>
      </c>
      <c r="G320" s="32">
        <f t="shared" si="108"/>
        <v>4000</v>
      </c>
      <c r="H320" s="32">
        <f t="shared" si="108"/>
        <v>4000</v>
      </c>
      <c r="I320" s="32">
        <f t="shared" ref="I320" si="109">I317+I319</f>
        <v>4000</v>
      </c>
      <c r="J320" s="75"/>
      <c r="M320" s="39"/>
      <c r="N320" s="39"/>
      <c r="O320" s="39"/>
      <c r="P320" s="39"/>
      <c r="Q320" s="39"/>
      <c r="R320" s="39"/>
      <c r="S320" s="39"/>
      <c r="T320" s="39"/>
    </row>
    <row r="321" spans="1:20" x14ac:dyDescent="0.25">
      <c r="A321" s="168"/>
      <c r="B321" s="24" t="s">
        <v>354</v>
      </c>
      <c r="C321" s="22" t="s">
        <v>355</v>
      </c>
      <c r="D321" s="23">
        <v>15</v>
      </c>
      <c r="E321" s="23">
        <v>15</v>
      </c>
      <c r="F321" s="23">
        <v>15</v>
      </c>
      <c r="G321" s="129">
        <v>15</v>
      </c>
      <c r="H321" s="23">
        <v>15</v>
      </c>
      <c r="I321" s="75">
        <v>0</v>
      </c>
      <c r="J321" s="109"/>
      <c r="M321" s="39"/>
      <c r="N321" s="39"/>
      <c r="O321" s="39"/>
      <c r="P321" s="39"/>
      <c r="Q321" s="39"/>
      <c r="R321" s="39"/>
      <c r="S321" s="39"/>
      <c r="T321" s="39"/>
    </row>
    <row r="322" spans="1:20" x14ac:dyDescent="0.25">
      <c r="A322" s="168"/>
      <c r="B322" s="24" t="s">
        <v>356</v>
      </c>
      <c r="C322" s="22" t="s">
        <v>179</v>
      </c>
      <c r="D322" s="33">
        <v>1300</v>
      </c>
      <c r="E322" s="23">
        <v>1300</v>
      </c>
      <c r="F322" s="23">
        <v>1300</v>
      </c>
      <c r="G322" s="129">
        <v>1500</v>
      </c>
      <c r="H322" s="23">
        <v>1500</v>
      </c>
      <c r="I322" s="75">
        <v>2300</v>
      </c>
      <c r="J322" s="109"/>
      <c r="K322" s="70"/>
      <c r="L322" s="39"/>
      <c r="M322" s="39"/>
      <c r="N322" s="39"/>
      <c r="O322" s="39"/>
      <c r="P322" s="39"/>
      <c r="Q322" s="39"/>
      <c r="R322" s="39"/>
      <c r="S322" s="39"/>
      <c r="T322" s="39"/>
    </row>
    <row r="323" spans="1:20" x14ac:dyDescent="0.25">
      <c r="A323" s="168"/>
      <c r="B323" s="24" t="s">
        <v>357</v>
      </c>
      <c r="C323" s="22" t="s">
        <v>93</v>
      </c>
      <c r="D323" s="33">
        <v>8500</v>
      </c>
      <c r="E323" s="23">
        <v>8500</v>
      </c>
      <c r="F323" s="23">
        <v>8500</v>
      </c>
      <c r="G323" s="129">
        <v>8500</v>
      </c>
      <c r="H323" s="23">
        <v>7500</v>
      </c>
      <c r="I323" s="23">
        <v>7500</v>
      </c>
      <c r="J323" s="109"/>
      <c r="L323" s="179"/>
      <c r="M323" s="179"/>
      <c r="N323" s="39"/>
      <c r="O323" s="39"/>
      <c r="P323" s="39"/>
      <c r="Q323" s="39"/>
      <c r="R323" s="39"/>
      <c r="S323" s="39"/>
      <c r="T323" s="39"/>
    </row>
    <row r="324" spans="1:20" x14ac:dyDescent="0.25">
      <c r="A324" s="168"/>
      <c r="B324" s="24" t="s">
        <v>358</v>
      </c>
      <c r="C324" s="22" t="s">
        <v>104</v>
      </c>
      <c r="D324" s="33">
        <v>500</v>
      </c>
      <c r="E324" s="23">
        <v>500</v>
      </c>
      <c r="F324" s="23">
        <v>500</v>
      </c>
      <c r="G324" s="129">
        <v>500</v>
      </c>
      <c r="H324" s="23">
        <v>500</v>
      </c>
      <c r="I324" s="75">
        <v>570</v>
      </c>
      <c r="J324" s="109"/>
      <c r="K324" s="139"/>
      <c r="M324" s="39"/>
      <c r="N324" s="39"/>
      <c r="O324" s="39"/>
      <c r="P324" s="39"/>
      <c r="Q324" s="39"/>
      <c r="R324" s="39"/>
      <c r="S324" s="39"/>
      <c r="T324" s="39"/>
    </row>
    <row r="325" spans="1:20" x14ac:dyDescent="0.25">
      <c r="A325" s="168"/>
      <c r="B325" s="24" t="s">
        <v>359</v>
      </c>
      <c r="C325" s="22" t="s">
        <v>180</v>
      </c>
      <c r="D325" s="33">
        <v>900</v>
      </c>
      <c r="E325" s="23">
        <v>900</v>
      </c>
      <c r="F325" s="23">
        <v>900</v>
      </c>
      <c r="G325" s="129">
        <v>900</v>
      </c>
      <c r="H325" s="23">
        <v>900</v>
      </c>
      <c r="I325" s="75">
        <v>905</v>
      </c>
      <c r="J325" s="109"/>
      <c r="L325" s="37"/>
      <c r="M325" s="39"/>
      <c r="N325" s="39"/>
      <c r="O325" s="39"/>
      <c r="P325" s="39"/>
      <c r="Q325" s="39"/>
      <c r="R325" s="39"/>
      <c r="S325" s="39"/>
      <c r="T325" s="39"/>
    </row>
    <row r="326" spans="1:20" x14ac:dyDescent="0.25">
      <c r="A326" s="168"/>
      <c r="B326" s="24" t="s">
        <v>360</v>
      </c>
      <c r="C326" s="22" t="s">
        <v>181</v>
      </c>
      <c r="D326" s="23">
        <v>20000</v>
      </c>
      <c r="E326" s="23">
        <v>5000</v>
      </c>
      <c r="F326" s="23">
        <v>10000</v>
      </c>
      <c r="G326" s="129">
        <v>7000</v>
      </c>
      <c r="H326" s="23">
        <v>9500</v>
      </c>
      <c r="I326" s="23">
        <v>9500</v>
      </c>
      <c r="J326" s="109"/>
      <c r="K326" s="174"/>
      <c r="L326" s="174"/>
      <c r="M326" s="39"/>
      <c r="N326" s="39"/>
      <c r="O326" s="39"/>
      <c r="P326" s="39"/>
      <c r="Q326" s="39"/>
      <c r="R326" s="39"/>
      <c r="S326" s="39"/>
      <c r="T326" s="39"/>
    </row>
    <row r="327" spans="1:20" x14ac:dyDescent="0.25">
      <c r="A327" s="168"/>
      <c r="B327" s="24" t="s">
        <v>364</v>
      </c>
      <c r="C327" s="22" t="s">
        <v>365</v>
      </c>
      <c r="D327" s="23">
        <v>0</v>
      </c>
      <c r="E327" s="23">
        <v>0</v>
      </c>
      <c r="F327" s="23">
        <v>0</v>
      </c>
      <c r="G327" s="129">
        <v>0</v>
      </c>
      <c r="H327" s="23">
        <v>0</v>
      </c>
      <c r="I327" s="23">
        <v>0</v>
      </c>
      <c r="J327" s="109"/>
      <c r="M327" s="39"/>
      <c r="N327" s="39"/>
      <c r="O327" s="39"/>
      <c r="P327" s="39"/>
      <c r="Q327" s="39"/>
      <c r="R327" s="39"/>
      <c r="S327" s="39"/>
      <c r="T327" s="39"/>
    </row>
    <row r="328" spans="1:20" x14ac:dyDescent="0.25">
      <c r="A328" s="168"/>
      <c r="B328" s="24" t="s">
        <v>361</v>
      </c>
      <c r="C328" s="22" t="s">
        <v>126</v>
      </c>
      <c r="D328" s="33">
        <v>0</v>
      </c>
      <c r="E328" s="23">
        <v>0</v>
      </c>
      <c r="F328" s="23">
        <v>0</v>
      </c>
      <c r="G328" s="129">
        <v>200</v>
      </c>
      <c r="H328" s="23">
        <v>200</v>
      </c>
      <c r="I328" s="23">
        <v>200</v>
      </c>
      <c r="J328" s="109"/>
      <c r="L328" s="179"/>
      <c r="M328" s="179"/>
      <c r="N328" s="39"/>
      <c r="O328" s="39"/>
      <c r="P328" s="39"/>
      <c r="Q328" s="39"/>
      <c r="R328" s="39"/>
      <c r="S328" s="39"/>
      <c r="T328" s="39"/>
    </row>
    <row r="329" spans="1:20" x14ac:dyDescent="0.25">
      <c r="A329" s="168"/>
      <c r="B329" s="24" t="s">
        <v>362</v>
      </c>
      <c r="C329" s="22" t="s">
        <v>182</v>
      </c>
      <c r="D329" s="33">
        <v>150</v>
      </c>
      <c r="E329" s="23">
        <v>150</v>
      </c>
      <c r="F329" s="23">
        <v>150</v>
      </c>
      <c r="G329" s="129">
        <v>150</v>
      </c>
      <c r="H329" s="23">
        <v>150</v>
      </c>
      <c r="I329" s="23">
        <v>150</v>
      </c>
      <c r="J329" s="109"/>
      <c r="M329" s="39"/>
      <c r="N329" s="39"/>
      <c r="O329" s="39"/>
      <c r="P329" s="39"/>
      <c r="Q329" s="39"/>
      <c r="R329" s="39"/>
      <c r="S329" s="39"/>
      <c r="T329" s="39"/>
    </row>
    <row r="330" spans="1:20" x14ac:dyDescent="0.25">
      <c r="A330" s="168"/>
      <c r="B330" s="24" t="s">
        <v>363</v>
      </c>
      <c r="C330" s="22" t="s">
        <v>134</v>
      </c>
      <c r="D330" s="33">
        <v>657.95</v>
      </c>
      <c r="E330" s="23">
        <v>657.95</v>
      </c>
      <c r="F330" s="23">
        <v>657.95</v>
      </c>
      <c r="G330" s="129">
        <v>657.95</v>
      </c>
      <c r="H330" s="23">
        <v>657.95</v>
      </c>
      <c r="I330" s="23">
        <v>657.95</v>
      </c>
      <c r="J330" s="109"/>
      <c r="M330" s="39"/>
      <c r="N330" s="39"/>
      <c r="O330" s="39"/>
      <c r="P330" s="39"/>
      <c r="Q330" s="39"/>
      <c r="R330" s="39"/>
      <c r="S330" s="39"/>
      <c r="T330" s="39"/>
    </row>
    <row r="331" spans="1:20" x14ac:dyDescent="0.25">
      <c r="A331" s="168"/>
      <c r="B331" s="47" t="s">
        <v>55</v>
      </c>
      <c r="C331" s="20"/>
      <c r="D331" s="21">
        <f t="shared" ref="D331:H331" si="110">SUM(D321:D330)</f>
        <v>32022.95</v>
      </c>
      <c r="E331" s="21">
        <f t="shared" si="110"/>
        <v>17022.95</v>
      </c>
      <c r="F331" s="21">
        <f t="shared" si="110"/>
        <v>22022.95</v>
      </c>
      <c r="G331" s="21">
        <f t="shared" si="110"/>
        <v>19422.95</v>
      </c>
      <c r="H331" s="21">
        <f t="shared" si="110"/>
        <v>20922.95</v>
      </c>
      <c r="I331" s="21">
        <f t="shared" ref="I331" si="111">SUM(I321:I330)</f>
        <v>21782.95</v>
      </c>
      <c r="J331" s="150"/>
      <c r="M331" s="39"/>
      <c r="N331" s="59"/>
      <c r="O331" s="39"/>
      <c r="P331" s="39"/>
      <c r="Q331" s="39"/>
      <c r="R331" s="39"/>
      <c r="S331" s="39"/>
      <c r="T331" s="39"/>
    </row>
    <row r="332" spans="1:20" x14ac:dyDescent="0.25">
      <c r="A332" s="168"/>
      <c r="B332" s="169" t="s">
        <v>56</v>
      </c>
      <c r="C332" s="169"/>
      <c r="D332" s="32">
        <f t="shared" ref="D332:H332" si="112">D331</f>
        <v>32022.95</v>
      </c>
      <c r="E332" s="32">
        <f t="shared" si="112"/>
        <v>17022.95</v>
      </c>
      <c r="F332" s="32">
        <f t="shared" si="112"/>
        <v>22022.95</v>
      </c>
      <c r="G332" s="32">
        <f t="shared" si="112"/>
        <v>19422.95</v>
      </c>
      <c r="H332" s="32">
        <f t="shared" si="112"/>
        <v>20922.95</v>
      </c>
      <c r="I332" s="32">
        <f t="shared" ref="I332" si="113">I331</f>
        <v>21782.95</v>
      </c>
      <c r="J332" s="75"/>
      <c r="M332" s="39"/>
      <c r="N332" s="39"/>
      <c r="O332" s="39"/>
      <c r="P332" s="39"/>
      <c r="Q332" s="39"/>
      <c r="R332" s="39"/>
      <c r="S332" s="39"/>
      <c r="T332" s="39"/>
    </row>
    <row r="333" spans="1:20" x14ac:dyDescent="0.25">
      <c r="A333" s="168"/>
      <c r="B333" s="61"/>
      <c r="C333" s="62" t="s">
        <v>367</v>
      </c>
      <c r="D333" s="63">
        <f t="shared" ref="D333:I333" si="114">D334+D335</f>
        <v>1100</v>
      </c>
      <c r="E333" s="63">
        <f t="shared" si="114"/>
        <v>1070.3499999999999</v>
      </c>
      <c r="F333" s="63">
        <f t="shared" si="114"/>
        <v>1070</v>
      </c>
      <c r="G333" s="63">
        <f t="shared" si="114"/>
        <v>1070.9100000000001</v>
      </c>
      <c r="H333" s="63">
        <f t="shared" si="114"/>
        <v>1070.9100000000001</v>
      </c>
      <c r="I333" s="63">
        <f t="shared" si="114"/>
        <v>1070.9100000000001</v>
      </c>
      <c r="J333" s="55"/>
      <c r="K333" s="59"/>
      <c r="M333" s="39"/>
      <c r="N333" s="39"/>
      <c r="O333" s="39"/>
      <c r="P333" s="39"/>
      <c r="Q333" s="39"/>
      <c r="R333" s="39"/>
      <c r="S333" s="39"/>
      <c r="T333" s="39"/>
    </row>
    <row r="334" spans="1:20" x14ac:dyDescent="0.25">
      <c r="A334" s="168"/>
      <c r="B334" s="24" t="s">
        <v>368</v>
      </c>
      <c r="C334" s="22" t="s">
        <v>189</v>
      </c>
      <c r="D334" s="74">
        <v>815</v>
      </c>
      <c r="E334" s="13">
        <v>790</v>
      </c>
      <c r="F334" s="13">
        <v>790</v>
      </c>
      <c r="G334" s="133">
        <v>790</v>
      </c>
      <c r="H334" s="13">
        <v>790</v>
      </c>
      <c r="I334" s="13">
        <v>790</v>
      </c>
      <c r="J334" s="13"/>
      <c r="M334" s="39"/>
      <c r="N334" s="39"/>
      <c r="O334" s="39"/>
      <c r="P334" s="39"/>
      <c r="Q334" s="39"/>
      <c r="R334" s="39"/>
      <c r="S334" s="39"/>
      <c r="T334" s="39"/>
    </row>
    <row r="335" spans="1:20" x14ac:dyDescent="0.25">
      <c r="A335" s="168"/>
      <c r="B335" s="24" t="s">
        <v>369</v>
      </c>
      <c r="C335" s="22" t="s">
        <v>190</v>
      </c>
      <c r="D335" s="74">
        <v>285</v>
      </c>
      <c r="E335" s="13">
        <v>280.35000000000002</v>
      </c>
      <c r="F335" s="13">
        <v>280</v>
      </c>
      <c r="G335" s="133">
        <v>280.91000000000003</v>
      </c>
      <c r="H335" s="13">
        <v>280.91000000000003</v>
      </c>
      <c r="I335" s="13">
        <v>280.91000000000003</v>
      </c>
      <c r="J335" s="13"/>
      <c r="M335" s="39"/>
      <c r="N335" s="39"/>
      <c r="O335" s="39"/>
      <c r="P335" s="39"/>
      <c r="Q335" s="39"/>
      <c r="R335" s="39"/>
      <c r="S335" s="39"/>
      <c r="T335" s="39"/>
    </row>
    <row r="336" spans="1:20" x14ac:dyDescent="0.25">
      <c r="A336" s="168"/>
      <c r="B336" s="61"/>
      <c r="C336" s="62" t="s">
        <v>556</v>
      </c>
      <c r="D336" s="63">
        <f t="shared" ref="D336:I336" si="115">SUM(D337:D341)</f>
        <v>10000</v>
      </c>
      <c r="E336" s="55">
        <f t="shared" si="115"/>
        <v>10000</v>
      </c>
      <c r="F336" s="55">
        <f t="shared" si="115"/>
        <v>10000</v>
      </c>
      <c r="G336" s="55">
        <f t="shared" si="115"/>
        <v>15000</v>
      </c>
      <c r="H336" s="55">
        <f t="shared" si="115"/>
        <v>15000</v>
      </c>
      <c r="I336" s="55">
        <f t="shared" si="115"/>
        <v>9983.7999999999993</v>
      </c>
      <c r="J336" s="55"/>
      <c r="M336" s="39"/>
      <c r="N336" s="39"/>
      <c r="O336" s="39"/>
      <c r="P336" s="39"/>
      <c r="Q336" s="39"/>
      <c r="R336" s="39"/>
      <c r="S336" s="39"/>
      <c r="T336" s="39"/>
    </row>
    <row r="337" spans="1:20" x14ac:dyDescent="0.25">
      <c r="A337" s="168"/>
      <c r="B337" s="24" t="s">
        <v>394</v>
      </c>
      <c r="C337" s="22" t="s">
        <v>189</v>
      </c>
      <c r="D337" s="13">
        <v>7410</v>
      </c>
      <c r="E337" s="13">
        <v>7410</v>
      </c>
      <c r="F337" s="13">
        <v>7410</v>
      </c>
      <c r="G337" s="133">
        <v>10620</v>
      </c>
      <c r="H337" s="13">
        <v>10620</v>
      </c>
      <c r="I337" s="13">
        <v>6879.44</v>
      </c>
      <c r="J337" s="13"/>
      <c r="M337" s="39"/>
      <c r="N337" s="39"/>
      <c r="O337" s="39"/>
      <c r="P337" s="39"/>
      <c r="Q337" s="39"/>
      <c r="R337" s="39"/>
      <c r="S337" s="39"/>
      <c r="T337" s="39"/>
    </row>
    <row r="338" spans="1:20" x14ac:dyDescent="0.25">
      <c r="A338" s="168"/>
      <c r="B338" s="24" t="s">
        <v>395</v>
      </c>
      <c r="C338" s="22" t="s">
        <v>190</v>
      </c>
      <c r="D338" s="13">
        <v>2590</v>
      </c>
      <c r="E338" s="13">
        <v>2590</v>
      </c>
      <c r="F338" s="13">
        <v>2590</v>
      </c>
      <c r="G338" s="133">
        <v>3680</v>
      </c>
      <c r="H338" s="13">
        <v>3680</v>
      </c>
      <c r="I338" s="13">
        <v>2404.36</v>
      </c>
      <c r="J338" s="13"/>
      <c r="M338" s="39"/>
      <c r="N338" s="39"/>
      <c r="O338" s="39"/>
      <c r="P338" s="39"/>
      <c r="Q338" s="39"/>
      <c r="R338" s="39"/>
      <c r="S338" s="39"/>
      <c r="T338" s="39"/>
    </row>
    <row r="339" spans="1:20" x14ac:dyDescent="0.25">
      <c r="A339" s="168"/>
      <c r="B339" s="24" t="s">
        <v>396</v>
      </c>
      <c r="C339" s="22" t="s">
        <v>198</v>
      </c>
      <c r="D339" s="13">
        <v>0</v>
      </c>
      <c r="E339" s="13">
        <v>0</v>
      </c>
      <c r="F339" s="13">
        <v>0</v>
      </c>
      <c r="G339" s="133">
        <v>0</v>
      </c>
      <c r="H339" s="13">
        <v>0</v>
      </c>
      <c r="I339" s="13">
        <v>0</v>
      </c>
      <c r="J339" s="13"/>
      <c r="M339" s="39"/>
      <c r="N339" s="39"/>
      <c r="O339" s="39"/>
      <c r="P339" s="39"/>
      <c r="Q339" s="39"/>
      <c r="R339" s="39"/>
      <c r="S339" s="39"/>
      <c r="T339" s="39"/>
    </row>
    <row r="340" spans="1:20" x14ac:dyDescent="0.25">
      <c r="A340" s="168"/>
      <c r="B340" s="24"/>
      <c r="C340" s="22" t="s">
        <v>199</v>
      </c>
      <c r="D340" s="13"/>
      <c r="E340" s="13"/>
      <c r="F340" s="13"/>
      <c r="G340" s="133">
        <v>700</v>
      </c>
      <c r="H340" s="13">
        <v>700</v>
      </c>
      <c r="I340" s="13">
        <v>700</v>
      </c>
      <c r="J340" s="13"/>
      <c r="M340" s="39"/>
      <c r="N340" s="39"/>
      <c r="O340" s="39"/>
      <c r="P340" s="39"/>
      <c r="Q340" s="39"/>
      <c r="R340" s="39"/>
      <c r="S340" s="39"/>
      <c r="T340" s="39"/>
    </row>
    <row r="341" spans="1:20" x14ac:dyDescent="0.25">
      <c r="A341" s="168"/>
      <c r="B341" s="24" t="s">
        <v>397</v>
      </c>
      <c r="C341" s="22" t="s">
        <v>398</v>
      </c>
      <c r="D341" s="13">
        <v>0</v>
      </c>
      <c r="E341" s="13">
        <v>0</v>
      </c>
      <c r="F341" s="13">
        <v>0</v>
      </c>
      <c r="G341" s="133">
        <v>0</v>
      </c>
      <c r="H341" s="13">
        <v>0</v>
      </c>
      <c r="I341" s="13">
        <v>0</v>
      </c>
      <c r="J341" s="13"/>
      <c r="M341" s="39"/>
      <c r="N341" s="39"/>
      <c r="O341" s="39"/>
      <c r="P341" s="39"/>
      <c r="Q341" s="39"/>
      <c r="R341" s="39"/>
      <c r="S341" s="39"/>
      <c r="T341" s="39"/>
    </row>
    <row r="342" spans="1:20" x14ac:dyDescent="0.25">
      <c r="A342" s="168"/>
      <c r="B342" s="61"/>
      <c r="C342" s="62" t="s">
        <v>481</v>
      </c>
      <c r="D342" s="63">
        <f t="shared" ref="D342:I342" si="116">SUM(D343:D348)</f>
        <v>0</v>
      </c>
      <c r="E342" s="63">
        <f t="shared" si="116"/>
        <v>7791.1500000000005</v>
      </c>
      <c r="F342" s="63">
        <f t="shared" si="116"/>
        <v>0</v>
      </c>
      <c r="G342" s="63">
        <f t="shared" si="116"/>
        <v>0</v>
      </c>
      <c r="H342" s="63">
        <f t="shared" si="116"/>
        <v>0</v>
      </c>
      <c r="I342" s="63">
        <f t="shared" si="116"/>
        <v>0</v>
      </c>
      <c r="J342" s="55"/>
      <c r="M342" s="39"/>
      <c r="N342" s="39"/>
      <c r="O342" s="39"/>
      <c r="P342" s="39"/>
      <c r="Q342" s="39"/>
      <c r="R342" s="39"/>
      <c r="S342" s="39"/>
      <c r="T342" s="39"/>
    </row>
    <row r="343" spans="1:20" x14ac:dyDescent="0.25">
      <c r="A343" s="168"/>
      <c r="B343" s="24" t="s">
        <v>482</v>
      </c>
      <c r="C343" s="22" t="s">
        <v>101</v>
      </c>
      <c r="D343" s="13">
        <v>0</v>
      </c>
      <c r="E343" s="13">
        <v>706</v>
      </c>
      <c r="F343" s="13">
        <v>0</v>
      </c>
      <c r="G343" s="133">
        <v>0</v>
      </c>
      <c r="H343" s="13">
        <v>0</v>
      </c>
      <c r="I343" s="13">
        <v>0</v>
      </c>
      <c r="J343" s="13"/>
      <c r="M343" s="39"/>
      <c r="N343" s="39"/>
      <c r="O343" s="39"/>
      <c r="P343" s="39"/>
      <c r="Q343" s="39"/>
      <c r="R343" s="39"/>
      <c r="S343" s="39"/>
      <c r="T343" s="39"/>
    </row>
    <row r="344" spans="1:20" x14ac:dyDescent="0.25">
      <c r="A344" s="168"/>
      <c r="B344" s="24" t="s">
        <v>483</v>
      </c>
      <c r="C344" s="22" t="s">
        <v>198</v>
      </c>
      <c r="D344" s="13">
        <v>0</v>
      </c>
      <c r="E344" s="13">
        <v>178.5</v>
      </c>
      <c r="F344" s="13">
        <v>0</v>
      </c>
      <c r="G344" s="133">
        <v>0</v>
      </c>
      <c r="H344" s="13">
        <v>0</v>
      </c>
      <c r="I344" s="13">
        <v>0</v>
      </c>
      <c r="J344" s="13"/>
      <c r="M344" s="39"/>
      <c r="N344" s="39"/>
      <c r="O344" s="39"/>
      <c r="P344" s="39"/>
      <c r="Q344" s="39"/>
      <c r="R344" s="39"/>
      <c r="S344" s="39"/>
      <c r="T344" s="39"/>
    </row>
    <row r="345" spans="1:20" x14ac:dyDescent="0.25">
      <c r="A345" s="168"/>
      <c r="B345" s="24" t="s">
        <v>504</v>
      </c>
      <c r="C345" s="22" t="s">
        <v>179</v>
      </c>
      <c r="D345" s="13"/>
      <c r="E345" s="13">
        <v>163.61000000000001</v>
      </c>
      <c r="F345" s="13">
        <v>0</v>
      </c>
      <c r="G345" s="133">
        <v>0</v>
      </c>
      <c r="H345" s="13">
        <v>0</v>
      </c>
      <c r="I345" s="13">
        <v>0</v>
      </c>
      <c r="J345" s="13"/>
      <c r="M345" s="39"/>
      <c r="N345" s="39"/>
      <c r="O345" s="39"/>
      <c r="P345" s="39"/>
      <c r="Q345" s="39"/>
      <c r="R345" s="39"/>
      <c r="S345" s="39"/>
      <c r="T345" s="39"/>
    </row>
    <row r="346" spans="1:20" x14ac:dyDescent="0.25">
      <c r="A346" s="168"/>
      <c r="B346" s="24" t="s">
        <v>505</v>
      </c>
      <c r="C346" s="22" t="s">
        <v>99</v>
      </c>
      <c r="D346" s="13"/>
      <c r="E346" s="13">
        <v>193</v>
      </c>
      <c r="F346" s="13">
        <v>0</v>
      </c>
      <c r="G346" s="133">
        <v>0</v>
      </c>
      <c r="H346" s="13">
        <v>0</v>
      </c>
      <c r="I346" s="13">
        <v>0</v>
      </c>
      <c r="J346" s="13"/>
      <c r="M346" s="39"/>
      <c r="N346" s="39"/>
      <c r="O346" s="39"/>
      <c r="P346" s="39"/>
      <c r="Q346" s="39"/>
      <c r="R346" s="39"/>
      <c r="S346" s="39"/>
      <c r="T346" s="39"/>
    </row>
    <row r="347" spans="1:20" x14ac:dyDescent="0.25">
      <c r="A347" s="168"/>
      <c r="B347" s="24" t="s">
        <v>484</v>
      </c>
      <c r="C347" s="22" t="s">
        <v>503</v>
      </c>
      <c r="D347" s="13">
        <v>0</v>
      </c>
      <c r="E347" s="13">
        <v>4880</v>
      </c>
      <c r="F347" s="13">
        <v>0</v>
      </c>
      <c r="G347" s="133">
        <v>0</v>
      </c>
      <c r="H347" s="13">
        <v>0</v>
      </c>
      <c r="I347" s="13">
        <v>0</v>
      </c>
      <c r="J347" s="13"/>
      <c r="M347" s="39"/>
      <c r="N347" s="39"/>
      <c r="O347" s="39"/>
      <c r="P347" s="39"/>
      <c r="Q347" s="39"/>
      <c r="R347" s="39"/>
      <c r="S347" s="39"/>
      <c r="T347" s="39"/>
    </row>
    <row r="348" spans="1:20" x14ac:dyDescent="0.25">
      <c r="A348" s="168"/>
      <c r="B348" s="24" t="s">
        <v>485</v>
      </c>
      <c r="C348" s="22" t="s">
        <v>190</v>
      </c>
      <c r="D348" s="13">
        <v>0</v>
      </c>
      <c r="E348" s="13">
        <v>1670.04</v>
      </c>
      <c r="F348" s="13">
        <v>0</v>
      </c>
      <c r="G348" s="133">
        <v>0</v>
      </c>
      <c r="H348" s="13">
        <v>0</v>
      </c>
      <c r="I348" s="13">
        <v>0</v>
      </c>
      <c r="J348" s="13"/>
      <c r="M348" s="39"/>
      <c r="N348" s="39"/>
      <c r="O348" s="39"/>
      <c r="P348" s="39"/>
      <c r="Q348" s="39"/>
      <c r="R348" s="39"/>
      <c r="S348" s="39"/>
      <c r="T348" s="39"/>
    </row>
    <row r="349" spans="1:20" x14ac:dyDescent="0.25">
      <c r="A349" s="168"/>
      <c r="B349" s="61"/>
      <c r="C349" s="62" t="s">
        <v>472</v>
      </c>
      <c r="D349" s="63">
        <f t="shared" ref="D349:I349" si="117">SUM(D350:D354)</f>
        <v>0</v>
      </c>
      <c r="E349" s="63">
        <f t="shared" si="117"/>
        <v>43734.22</v>
      </c>
      <c r="F349" s="63">
        <f t="shared" si="117"/>
        <v>0</v>
      </c>
      <c r="G349" s="63">
        <f t="shared" si="117"/>
        <v>0</v>
      </c>
      <c r="H349" s="63">
        <f t="shared" si="117"/>
        <v>0</v>
      </c>
      <c r="I349" s="63">
        <f t="shared" si="117"/>
        <v>0</v>
      </c>
      <c r="J349" s="55"/>
      <c r="M349" s="39"/>
      <c r="N349" s="39"/>
      <c r="O349" s="39"/>
      <c r="P349" s="39"/>
      <c r="Q349" s="39"/>
      <c r="R349" s="39"/>
      <c r="S349" s="39"/>
      <c r="T349" s="39"/>
    </row>
    <row r="350" spans="1:20" x14ac:dyDescent="0.25">
      <c r="A350" s="168"/>
      <c r="B350" s="24" t="s">
        <v>473</v>
      </c>
      <c r="C350" s="22" t="s">
        <v>474</v>
      </c>
      <c r="D350" s="13">
        <v>0</v>
      </c>
      <c r="E350" s="13">
        <v>34576.06</v>
      </c>
      <c r="F350" s="13">
        <v>0</v>
      </c>
      <c r="G350" s="133">
        <v>0</v>
      </c>
      <c r="H350" s="13">
        <v>0</v>
      </c>
      <c r="I350" s="13">
        <v>0</v>
      </c>
      <c r="J350" s="13"/>
      <c r="M350" s="39"/>
      <c r="N350" s="39"/>
      <c r="O350" s="39"/>
      <c r="P350" s="39"/>
      <c r="Q350" s="39"/>
      <c r="R350" s="39"/>
      <c r="S350" s="39"/>
      <c r="T350" s="39"/>
    </row>
    <row r="351" spans="1:20" x14ac:dyDescent="0.25">
      <c r="A351" s="168"/>
      <c r="B351" s="24" t="s">
        <v>475</v>
      </c>
      <c r="C351" s="22" t="s">
        <v>198</v>
      </c>
      <c r="D351" s="13">
        <v>0</v>
      </c>
      <c r="E351" s="13">
        <v>685.22</v>
      </c>
      <c r="F351" s="13">
        <v>0</v>
      </c>
      <c r="G351" s="133">
        <v>0</v>
      </c>
      <c r="H351" s="13">
        <v>0</v>
      </c>
      <c r="I351" s="13">
        <v>0</v>
      </c>
      <c r="J351" s="13"/>
      <c r="M351" s="39"/>
      <c r="N351" s="39"/>
      <c r="O351" s="39"/>
      <c r="P351" s="39"/>
      <c r="Q351" s="39"/>
      <c r="R351" s="39"/>
      <c r="S351" s="39"/>
      <c r="T351" s="39"/>
    </row>
    <row r="352" spans="1:20" x14ac:dyDescent="0.25">
      <c r="A352" s="168"/>
      <c r="B352" s="24" t="s">
        <v>506</v>
      </c>
      <c r="C352" s="22" t="s">
        <v>507</v>
      </c>
      <c r="D352" s="13"/>
      <c r="E352" s="13">
        <v>2942.69</v>
      </c>
      <c r="F352" s="13">
        <v>0</v>
      </c>
      <c r="G352" s="133">
        <v>0</v>
      </c>
      <c r="H352" s="13">
        <v>0</v>
      </c>
      <c r="I352" s="13">
        <v>0</v>
      </c>
      <c r="J352" s="13"/>
      <c r="M352" s="39"/>
      <c r="N352" s="39"/>
      <c r="O352" s="39"/>
      <c r="P352" s="39"/>
      <c r="Q352" s="39"/>
      <c r="R352" s="39"/>
      <c r="S352" s="39"/>
      <c r="T352" s="39"/>
    </row>
    <row r="353" spans="1:20" x14ac:dyDescent="0.25">
      <c r="A353" s="168"/>
      <c r="B353" s="24" t="s">
        <v>476</v>
      </c>
      <c r="C353" s="22" t="s">
        <v>192</v>
      </c>
      <c r="D353" s="13">
        <v>0</v>
      </c>
      <c r="E353" s="13">
        <v>5530.25</v>
      </c>
      <c r="F353" s="13">
        <v>0</v>
      </c>
      <c r="G353" s="133">
        <v>0</v>
      </c>
      <c r="H353" s="13">
        <v>0</v>
      </c>
      <c r="I353" s="13">
        <v>0</v>
      </c>
      <c r="J353" s="13"/>
      <c r="M353" s="39"/>
      <c r="N353" s="39"/>
      <c r="O353" s="39"/>
      <c r="P353" s="39"/>
      <c r="Q353" s="39"/>
      <c r="R353" s="39"/>
      <c r="S353" s="39"/>
      <c r="T353" s="39"/>
    </row>
    <row r="354" spans="1:20" x14ac:dyDescent="0.25">
      <c r="A354" s="168"/>
      <c r="B354" s="24" t="s">
        <v>397</v>
      </c>
      <c r="C354" s="22" t="s">
        <v>398</v>
      </c>
      <c r="D354" s="13">
        <v>0</v>
      </c>
      <c r="E354" s="13">
        <v>0</v>
      </c>
      <c r="F354" s="13">
        <v>0</v>
      </c>
      <c r="G354" s="133">
        <v>0</v>
      </c>
      <c r="H354" s="13">
        <v>0</v>
      </c>
      <c r="I354" s="13">
        <v>0</v>
      </c>
      <c r="J354" s="13"/>
      <c r="M354" s="39"/>
      <c r="N354" s="39"/>
      <c r="O354" s="39"/>
      <c r="P354" s="39"/>
      <c r="Q354" s="39"/>
      <c r="R354" s="39"/>
      <c r="S354" s="39"/>
      <c r="T354" s="39"/>
    </row>
    <row r="355" spans="1:20" x14ac:dyDescent="0.25">
      <c r="A355" s="168"/>
      <c r="B355" s="61"/>
      <c r="C355" s="62" t="s">
        <v>535</v>
      </c>
      <c r="D355" s="63">
        <f t="shared" ref="D355:I355" si="118">D356+D357</f>
        <v>0</v>
      </c>
      <c r="E355" s="63">
        <f t="shared" si="118"/>
        <v>2413</v>
      </c>
      <c r="F355" s="63">
        <f t="shared" si="118"/>
        <v>0</v>
      </c>
      <c r="G355" s="63">
        <f t="shared" si="118"/>
        <v>0</v>
      </c>
      <c r="H355" s="63">
        <f t="shared" si="118"/>
        <v>0</v>
      </c>
      <c r="I355" s="63">
        <f t="shared" si="118"/>
        <v>0</v>
      </c>
      <c r="J355" s="55"/>
      <c r="M355" s="39"/>
      <c r="N355" s="39"/>
      <c r="O355" s="39"/>
      <c r="P355" s="39"/>
      <c r="Q355" s="39"/>
      <c r="R355" s="39"/>
      <c r="S355" s="39"/>
      <c r="T355" s="39"/>
    </row>
    <row r="356" spans="1:20" x14ac:dyDescent="0.25">
      <c r="A356" s="168"/>
      <c r="B356" s="24" t="s">
        <v>487</v>
      </c>
      <c r="C356" s="22" t="s">
        <v>198</v>
      </c>
      <c r="D356" s="13">
        <v>0</v>
      </c>
      <c r="E356" s="13">
        <v>2353</v>
      </c>
      <c r="F356" s="13">
        <v>0</v>
      </c>
      <c r="G356" s="133">
        <v>0</v>
      </c>
      <c r="H356" s="13">
        <v>0</v>
      </c>
      <c r="I356" s="13">
        <v>0</v>
      </c>
      <c r="J356" s="13"/>
      <c r="M356" s="39"/>
      <c r="N356" s="39"/>
      <c r="O356" s="39"/>
      <c r="P356" s="39"/>
      <c r="Q356" s="39"/>
      <c r="R356" s="39"/>
      <c r="S356" s="39"/>
      <c r="T356" s="39"/>
    </row>
    <row r="357" spans="1:20" x14ac:dyDescent="0.25">
      <c r="A357" s="168"/>
      <c r="B357" s="24" t="s">
        <v>488</v>
      </c>
      <c r="C357" s="22" t="s">
        <v>474</v>
      </c>
      <c r="D357" s="13">
        <v>0</v>
      </c>
      <c r="E357" s="13">
        <v>60</v>
      </c>
      <c r="F357" s="13">
        <v>0</v>
      </c>
      <c r="G357" s="133">
        <v>0</v>
      </c>
      <c r="H357" s="13">
        <v>0</v>
      </c>
      <c r="I357" s="13">
        <v>0</v>
      </c>
      <c r="J357" s="13"/>
      <c r="M357" s="39"/>
      <c r="N357" s="39"/>
      <c r="O357" s="39"/>
      <c r="P357" s="39"/>
      <c r="Q357" s="39"/>
      <c r="R357" s="39"/>
      <c r="S357" s="39"/>
      <c r="T357" s="39"/>
    </row>
    <row r="358" spans="1:20" x14ac:dyDescent="0.25">
      <c r="A358" s="168"/>
      <c r="B358" s="61"/>
      <c r="C358" s="62" t="s">
        <v>486</v>
      </c>
      <c r="D358" s="63">
        <f t="shared" ref="D358:I358" si="119">D359+D360</f>
        <v>0</v>
      </c>
      <c r="E358" s="63">
        <f t="shared" si="119"/>
        <v>0</v>
      </c>
      <c r="F358" s="63">
        <f t="shared" si="119"/>
        <v>0</v>
      </c>
      <c r="G358" s="63">
        <f t="shared" si="119"/>
        <v>0</v>
      </c>
      <c r="H358" s="63">
        <f t="shared" si="119"/>
        <v>0</v>
      </c>
      <c r="I358" s="63">
        <f t="shared" si="119"/>
        <v>0</v>
      </c>
      <c r="J358" s="55"/>
      <c r="M358" s="39"/>
      <c r="N358" s="59"/>
      <c r="O358" s="39"/>
      <c r="P358" s="39"/>
      <c r="Q358" s="39"/>
      <c r="R358" s="39"/>
      <c r="S358" s="39"/>
      <c r="T358" s="39"/>
    </row>
    <row r="359" spans="1:20" x14ac:dyDescent="0.25">
      <c r="A359" s="168"/>
      <c r="B359" s="24" t="s">
        <v>487</v>
      </c>
      <c r="C359" s="22" t="s">
        <v>198</v>
      </c>
      <c r="D359" s="13">
        <v>0</v>
      </c>
      <c r="E359" s="74">
        <v>0</v>
      </c>
      <c r="F359" s="13">
        <v>0</v>
      </c>
      <c r="G359" s="133">
        <v>0</v>
      </c>
      <c r="H359" s="13">
        <v>0</v>
      </c>
      <c r="I359" s="13">
        <v>0</v>
      </c>
      <c r="J359" s="13"/>
      <c r="M359" s="39"/>
      <c r="N359" s="39"/>
      <c r="O359" s="39"/>
      <c r="P359" s="39"/>
      <c r="Q359" s="39"/>
      <c r="R359" s="39"/>
      <c r="S359" s="39"/>
      <c r="T359" s="39"/>
    </row>
    <row r="360" spans="1:20" x14ac:dyDescent="0.25">
      <c r="A360" s="168"/>
      <c r="B360" s="24" t="s">
        <v>488</v>
      </c>
      <c r="C360" s="22" t="s">
        <v>474</v>
      </c>
      <c r="D360" s="13">
        <v>0</v>
      </c>
      <c r="E360" s="74">
        <v>0</v>
      </c>
      <c r="F360" s="13">
        <v>0</v>
      </c>
      <c r="G360" s="133">
        <v>0</v>
      </c>
      <c r="H360" s="13">
        <v>0</v>
      </c>
      <c r="I360" s="13">
        <v>0</v>
      </c>
      <c r="J360" s="13"/>
      <c r="M360" s="39"/>
      <c r="N360" s="39"/>
      <c r="O360" s="39"/>
      <c r="P360" s="39"/>
      <c r="Q360" s="39"/>
      <c r="R360" s="39"/>
      <c r="S360" s="39"/>
      <c r="T360" s="39"/>
    </row>
    <row r="361" spans="1:20" x14ac:dyDescent="0.25">
      <c r="A361" s="168"/>
      <c r="B361" s="61"/>
      <c r="C361" s="62" t="s">
        <v>370</v>
      </c>
      <c r="D361" s="63">
        <f t="shared" ref="D361:H361" si="120">SUM(D362:D368)</f>
        <v>13699.009999999998</v>
      </c>
      <c r="E361" s="63">
        <f t="shared" si="120"/>
        <v>13778.259999999998</v>
      </c>
      <c r="F361" s="63">
        <f t="shared" si="120"/>
        <v>13700</v>
      </c>
      <c r="G361" s="63">
        <f t="shared" si="120"/>
        <v>13463.6</v>
      </c>
      <c r="H361" s="63">
        <f t="shared" si="120"/>
        <v>21308</v>
      </c>
      <c r="I361" s="63">
        <f t="shared" ref="I361" si="121">SUM(I362:I368)</f>
        <v>13463.6</v>
      </c>
      <c r="J361" s="55"/>
      <c r="M361" s="39"/>
      <c r="N361" s="39"/>
      <c r="O361" s="39"/>
      <c r="P361" s="39"/>
      <c r="Q361" s="39"/>
      <c r="R361" s="39"/>
      <c r="S361" s="39"/>
      <c r="T361" s="39"/>
    </row>
    <row r="362" spans="1:20" x14ac:dyDescent="0.25">
      <c r="A362" s="168"/>
      <c r="B362" s="24" t="s">
        <v>371</v>
      </c>
      <c r="C362" s="22" t="s">
        <v>189</v>
      </c>
      <c r="D362" s="74">
        <v>9553</v>
      </c>
      <c r="E362" s="13">
        <v>9553</v>
      </c>
      <c r="F362" s="13">
        <v>9600</v>
      </c>
      <c r="G362" s="133">
        <v>9363.6</v>
      </c>
      <c r="H362" s="13">
        <v>15193</v>
      </c>
      <c r="I362" s="66">
        <v>9363.6</v>
      </c>
      <c r="J362" s="13"/>
      <c r="M362" s="39"/>
      <c r="N362" s="39"/>
      <c r="O362" s="39"/>
      <c r="P362" s="39"/>
      <c r="Q362" s="39"/>
      <c r="R362" s="39"/>
      <c r="S362" s="39"/>
      <c r="T362" s="39"/>
    </row>
    <row r="363" spans="1:20" x14ac:dyDescent="0.25">
      <c r="A363" s="168"/>
      <c r="B363" s="24" t="s">
        <v>372</v>
      </c>
      <c r="C363" s="22" t="s">
        <v>190</v>
      </c>
      <c r="D363" s="74">
        <v>3743.21</v>
      </c>
      <c r="E363" s="13">
        <v>3743.21</v>
      </c>
      <c r="F363" s="13">
        <v>3295</v>
      </c>
      <c r="G363" s="133">
        <v>3295</v>
      </c>
      <c r="H363" s="13">
        <v>5310</v>
      </c>
      <c r="I363" s="66">
        <v>3295</v>
      </c>
      <c r="J363" s="13"/>
      <c r="M363" s="39"/>
      <c r="N363" s="39"/>
      <c r="O363" s="39"/>
      <c r="P363" s="39"/>
      <c r="Q363" s="39"/>
      <c r="R363" s="39"/>
      <c r="S363" s="39"/>
      <c r="T363" s="39"/>
    </row>
    <row r="364" spans="1:20" x14ac:dyDescent="0.25">
      <c r="A364" s="168"/>
      <c r="B364" s="24" t="s">
        <v>456</v>
      </c>
      <c r="C364" s="22" t="s">
        <v>412</v>
      </c>
      <c r="D364" s="74">
        <v>230</v>
      </c>
      <c r="E364" s="13">
        <v>230</v>
      </c>
      <c r="F364" s="13">
        <v>335</v>
      </c>
      <c r="G364" s="133">
        <v>335</v>
      </c>
      <c r="H364" s="13">
        <v>335</v>
      </c>
      <c r="I364" s="13">
        <v>335</v>
      </c>
      <c r="J364" s="13"/>
      <c r="M364" s="39"/>
      <c r="N364" s="39"/>
      <c r="O364" s="39"/>
      <c r="P364" s="39"/>
      <c r="Q364" s="39"/>
      <c r="R364" s="39"/>
      <c r="S364" s="39"/>
      <c r="T364" s="39"/>
    </row>
    <row r="365" spans="1:20" x14ac:dyDescent="0.25">
      <c r="A365" s="168"/>
      <c r="B365" s="24" t="s">
        <v>424</v>
      </c>
      <c r="C365" s="22" t="s">
        <v>97</v>
      </c>
      <c r="D365" s="74">
        <v>72.8</v>
      </c>
      <c r="E365" s="13">
        <v>72.8</v>
      </c>
      <c r="F365" s="13">
        <v>100</v>
      </c>
      <c r="G365" s="133">
        <v>100</v>
      </c>
      <c r="H365" s="13">
        <v>100</v>
      </c>
      <c r="I365" s="13">
        <v>100</v>
      </c>
      <c r="J365" s="13"/>
      <c r="M365" s="39"/>
      <c r="N365" s="39"/>
      <c r="O365" s="39"/>
      <c r="P365" s="39"/>
      <c r="Q365" s="39"/>
      <c r="R365" s="39"/>
      <c r="S365" s="39"/>
      <c r="T365" s="39"/>
    </row>
    <row r="366" spans="1:20" x14ac:dyDescent="0.25">
      <c r="A366" s="168"/>
      <c r="B366" s="24" t="s">
        <v>373</v>
      </c>
      <c r="C366" s="22" t="s">
        <v>192</v>
      </c>
      <c r="D366" s="74">
        <v>100</v>
      </c>
      <c r="E366" s="13">
        <v>100</v>
      </c>
      <c r="F366" s="13">
        <v>100</v>
      </c>
      <c r="G366" s="133">
        <v>100</v>
      </c>
      <c r="H366" s="13">
        <v>100</v>
      </c>
      <c r="I366" s="13">
        <v>100</v>
      </c>
      <c r="J366" s="13"/>
      <c r="M366" s="39"/>
      <c r="N366" s="39"/>
      <c r="O366" s="39"/>
      <c r="P366" s="39"/>
      <c r="Q366" s="39"/>
      <c r="R366" s="39"/>
      <c r="S366" s="39"/>
      <c r="T366" s="39"/>
    </row>
    <row r="367" spans="1:20" x14ac:dyDescent="0.25">
      <c r="A367" s="168"/>
      <c r="B367" s="24" t="s">
        <v>489</v>
      </c>
      <c r="C367" s="22" t="s">
        <v>490</v>
      </c>
      <c r="D367" s="74"/>
      <c r="E367" s="13">
        <v>79.25</v>
      </c>
      <c r="F367" s="13">
        <v>230</v>
      </c>
      <c r="G367" s="133">
        <v>230</v>
      </c>
      <c r="H367" s="13">
        <v>230</v>
      </c>
      <c r="I367" s="13">
        <v>230</v>
      </c>
      <c r="J367" s="13"/>
      <c r="M367" s="39"/>
      <c r="N367" s="39"/>
      <c r="O367" s="39"/>
      <c r="P367" s="39"/>
      <c r="Q367" s="39"/>
      <c r="R367" s="39"/>
      <c r="S367" s="39"/>
      <c r="T367" s="39"/>
    </row>
    <row r="368" spans="1:20" x14ac:dyDescent="0.25">
      <c r="A368" s="168"/>
      <c r="B368" s="24" t="s">
        <v>491</v>
      </c>
      <c r="C368" s="22" t="s">
        <v>405</v>
      </c>
      <c r="D368" s="74"/>
      <c r="E368" s="13"/>
      <c r="F368" s="13">
        <v>40</v>
      </c>
      <c r="G368" s="133">
        <v>40</v>
      </c>
      <c r="H368" s="13">
        <v>40</v>
      </c>
      <c r="I368" s="13">
        <v>40</v>
      </c>
      <c r="J368" s="13"/>
      <c r="M368" s="39"/>
      <c r="N368" s="39"/>
      <c r="O368" s="39"/>
      <c r="P368" s="39"/>
      <c r="Q368" s="39"/>
      <c r="R368" s="39"/>
      <c r="S368" s="39"/>
      <c r="T368" s="39"/>
    </row>
    <row r="369" spans="1:20" x14ac:dyDescent="0.25">
      <c r="A369" s="168"/>
      <c r="B369" s="64"/>
      <c r="C369" s="62" t="s">
        <v>374</v>
      </c>
      <c r="D369" s="63">
        <f t="shared" ref="D369:H369" si="122">SUM(D370:D371)</f>
        <v>5100</v>
      </c>
      <c r="E369" s="63">
        <f t="shared" si="122"/>
        <v>4533.75</v>
      </c>
      <c r="F369" s="63">
        <f t="shared" si="122"/>
        <v>4500</v>
      </c>
      <c r="G369" s="63">
        <f t="shared" si="122"/>
        <v>4527.1000000000004</v>
      </c>
      <c r="H369" s="63">
        <f t="shared" si="122"/>
        <v>21274</v>
      </c>
      <c r="I369" s="63">
        <f t="shared" ref="I369" si="123">SUM(I370:I371)</f>
        <v>4527.1000000000004</v>
      </c>
      <c r="J369" s="55"/>
      <c r="M369" s="39"/>
      <c r="N369" s="39"/>
      <c r="O369" s="39"/>
      <c r="P369" s="39"/>
      <c r="Q369" s="39"/>
      <c r="R369" s="39"/>
      <c r="S369" s="39"/>
      <c r="T369" s="39"/>
    </row>
    <row r="370" spans="1:20" x14ac:dyDescent="0.25">
      <c r="A370" s="168"/>
      <c r="B370" s="24" t="s">
        <v>377</v>
      </c>
      <c r="C370" s="22" t="s">
        <v>189</v>
      </c>
      <c r="D370" s="74">
        <v>3780</v>
      </c>
      <c r="E370" s="13">
        <v>3360</v>
      </c>
      <c r="F370" s="13">
        <v>3360</v>
      </c>
      <c r="G370" s="133">
        <v>3387.1</v>
      </c>
      <c r="H370" s="13">
        <v>15764</v>
      </c>
      <c r="I370" s="13">
        <v>3354.65</v>
      </c>
      <c r="J370" s="13"/>
      <c r="M370" s="39"/>
      <c r="N370" s="39"/>
      <c r="O370" s="39"/>
      <c r="P370" s="39"/>
      <c r="Q370" s="39"/>
      <c r="R370" s="39"/>
      <c r="S370" s="39"/>
      <c r="T370" s="39"/>
    </row>
    <row r="371" spans="1:20" x14ac:dyDescent="0.25">
      <c r="A371" s="168"/>
      <c r="B371" s="24" t="s">
        <v>378</v>
      </c>
      <c r="C371" s="22" t="s">
        <v>190</v>
      </c>
      <c r="D371" s="74">
        <v>1320</v>
      </c>
      <c r="E371" s="13">
        <v>1173.75</v>
      </c>
      <c r="F371" s="13">
        <v>1140</v>
      </c>
      <c r="G371" s="133">
        <v>1140</v>
      </c>
      <c r="H371" s="13">
        <v>5510</v>
      </c>
      <c r="I371" s="13">
        <v>1172.45</v>
      </c>
      <c r="J371" s="13"/>
      <c r="M371" s="39"/>
      <c r="N371" s="39"/>
      <c r="O371" s="39"/>
      <c r="P371" s="39"/>
      <c r="Q371" s="39"/>
      <c r="R371" s="39"/>
      <c r="S371" s="39"/>
      <c r="T371" s="39"/>
    </row>
    <row r="372" spans="1:20" x14ac:dyDescent="0.25">
      <c r="A372" s="168"/>
      <c r="B372" s="64"/>
      <c r="C372" s="62" t="s">
        <v>375</v>
      </c>
      <c r="D372" s="63">
        <f t="shared" ref="D372:H372" si="124">SUM(D373:D376)</f>
        <v>15000</v>
      </c>
      <c r="E372" s="63">
        <f t="shared" si="124"/>
        <v>63079</v>
      </c>
      <c r="F372" s="63">
        <f t="shared" si="124"/>
        <v>63000</v>
      </c>
      <c r="G372" s="63">
        <f t="shared" si="124"/>
        <v>63000</v>
      </c>
      <c r="H372" s="63">
        <f t="shared" si="124"/>
        <v>63000</v>
      </c>
      <c r="I372" s="63">
        <f t="shared" ref="I372" si="125">SUM(I373:I376)</f>
        <v>23350.799999999999</v>
      </c>
      <c r="J372" s="55"/>
      <c r="M372" s="39"/>
      <c r="N372" s="39"/>
      <c r="O372" s="39"/>
      <c r="P372" s="39"/>
      <c r="Q372" s="39"/>
      <c r="R372" s="39"/>
      <c r="S372" s="39"/>
      <c r="T372" s="39"/>
    </row>
    <row r="373" spans="1:20" x14ac:dyDescent="0.25">
      <c r="A373" s="168"/>
      <c r="B373" s="24" t="s">
        <v>458</v>
      </c>
      <c r="C373" s="22" t="s">
        <v>193</v>
      </c>
      <c r="D373" s="13">
        <v>4300</v>
      </c>
      <c r="E373" s="13">
        <v>4300</v>
      </c>
      <c r="F373" s="13">
        <v>4300</v>
      </c>
      <c r="G373" s="133">
        <v>4300</v>
      </c>
      <c r="H373" s="13">
        <v>4300</v>
      </c>
      <c r="I373" s="13">
        <v>4300</v>
      </c>
      <c r="J373" s="13"/>
      <c r="M373" s="39"/>
      <c r="N373" s="39"/>
      <c r="O373" s="39"/>
      <c r="P373" s="39"/>
      <c r="Q373" s="39"/>
      <c r="R373" s="39"/>
      <c r="S373" s="39"/>
      <c r="T373" s="39"/>
    </row>
    <row r="374" spans="1:20" x14ac:dyDescent="0.25">
      <c r="A374" s="168"/>
      <c r="B374" s="24" t="s">
        <v>458</v>
      </c>
      <c r="C374" s="22" t="s">
        <v>194</v>
      </c>
      <c r="D374" s="13">
        <v>10000</v>
      </c>
      <c r="E374" s="13">
        <v>10000</v>
      </c>
      <c r="F374" s="13">
        <v>10000</v>
      </c>
      <c r="G374" s="133">
        <v>10000</v>
      </c>
      <c r="H374" s="13">
        <v>10000</v>
      </c>
      <c r="I374" s="13">
        <v>10000</v>
      </c>
      <c r="J374" s="13"/>
      <c r="M374" s="39"/>
      <c r="N374" s="39"/>
      <c r="O374" s="39"/>
      <c r="P374" s="39"/>
      <c r="Q374" s="39"/>
      <c r="R374" s="39"/>
      <c r="S374" s="39"/>
      <c r="T374" s="39"/>
    </row>
    <row r="375" spans="1:20" x14ac:dyDescent="0.25">
      <c r="A375" s="168"/>
      <c r="B375" s="24" t="s">
        <v>379</v>
      </c>
      <c r="C375" s="22" t="s">
        <v>459</v>
      </c>
      <c r="D375" s="13">
        <v>700</v>
      </c>
      <c r="E375" s="13">
        <v>700</v>
      </c>
      <c r="F375" s="13">
        <v>700</v>
      </c>
      <c r="G375" s="133">
        <v>700</v>
      </c>
      <c r="H375" s="13">
        <v>700</v>
      </c>
      <c r="I375" s="13">
        <v>700</v>
      </c>
      <c r="J375" s="13"/>
      <c r="M375" s="39"/>
      <c r="N375" s="39"/>
      <c r="O375" s="39"/>
      <c r="P375" s="39"/>
      <c r="Q375" s="39"/>
      <c r="R375" s="39"/>
      <c r="S375" s="39"/>
      <c r="T375" s="39"/>
    </row>
    <row r="376" spans="1:20" x14ac:dyDescent="0.25">
      <c r="A376" s="168"/>
      <c r="B376" s="24"/>
      <c r="C376" s="22" t="s">
        <v>457</v>
      </c>
      <c r="D376" s="13">
        <v>0</v>
      </c>
      <c r="E376" s="13">
        <v>48079</v>
      </c>
      <c r="F376" s="13">
        <v>48000</v>
      </c>
      <c r="G376" s="133">
        <v>48000</v>
      </c>
      <c r="H376" s="13">
        <v>48000</v>
      </c>
      <c r="I376" s="13">
        <v>8350.7999999999993</v>
      </c>
      <c r="J376" s="13"/>
      <c r="M376" s="39"/>
      <c r="N376" s="39"/>
      <c r="O376" s="39"/>
      <c r="P376" s="39"/>
      <c r="Q376" s="39"/>
      <c r="R376" s="39"/>
      <c r="S376" s="39"/>
      <c r="T376" s="39"/>
    </row>
    <row r="377" spans="1:20" x14ac:dyDescent="0.25">
      <c r="A377" s="168"/>
      <c r="B377" s="65"/>
      <c r="C377" s="62" t="s">
        <v>376</v>
      </c>
      <c r="D377" s="63">
        <f t="shared" ref="D377:I377" si="126">SUM(D378:D381)</f>
        <v>3800</v>
      </c>
      <c r="E377" s="63">
        <f t="shared" si="126"/>
        <v>3800</v>
      </c>
      <c r="F377" s="63">
        <f t="shared" si="126"/>
        <v>3000</v>
      </c>
      <c r="G377" s="63">
        <f t="shared" si="126"/>
        <v>3000</v>
      </c>
      <c r="H377" s="63">
        <f t="shared" si="126"/>
        <v>3000</v>
      </c>
      <c r="I377" s="63">
        <f t="shared" si="126"/>
        <v>3865.36</v>
      </c>
      <c r="J377" s="55"/>
      <c r="M377" s="39"/>
      <c r="N377" s="39"/>
      <c r="O377" s="39"/>
      <c r="P377" s="39"/>
      <c r="Q377" s="39"/>
      <c r="R377" s="39"/>
      <c r="S377" s="39"/>
      <c r="T377" s="39"/>
    </row>
    <row r="378" spans="1:20" x14ac:dyDescent="0.25">
      <c r="A378" s="168"/>
      <c r="B378" s="24" t="s">
        <v>435</v>
      </c>
      <c r="C378" s="22" t="s">
        <v>189</v>
      </c>
      <c r="D378" s="13">
        <v>90</v>
      </c>
      <c r="E378" s="13">
        <v>90</v>
      </c>
      <c r="F378" s="13">
        <v>90</v>
      </c>
      <c r="G378" s="133">
        <v>90</v>
      </c>
      <c r="H378" s="13">
        <v>90</v>
      </c>
      <c r="I378" s="13">
        <v>90</v>
      </c>
      <c r="J378" s="13"/>
      <c r="M378" s="39"/>
      <c r="N378" s="39"/>
      <c r="O378" s="39"/>
      <c r="P378" s="39"/>
      <c r="Q378" s="39"/>
      <c r="R378" s="39"/>
      <c r="S378" s="39"/>
      <c r="T378" s="39"/>
    </row>
    <row r="379" spans="1:20" x14ac:dyDescent="0.25">
      <c r="A379" s="168"/>
      <c r="B379" s="24" t="s">
        <v>436</v>
      </c>
      <c r="C379" s="22" t="s">
        <v>190</v>
      </c>
      <c r="D379" s="13">
        <v>30</v>
      </c>
      <c r="E379" s="13">
        <v>30</v>
      </c>
      <c r="F379" s="13">
        <v>30</v>
      </c>
      <c r="G379" s="133">
        <v>30</v>
      </c>
      <c r="H379" s="13">
        <v>30</v>
      </c>
      <c r="I379" s="13">
        <v>30</v>
      </c>
      <c r="J379" s="13"/>
      <c r="M379" s="39"/>
      <c r="N379" s="39"/>
      <c r="O379" s="39"/>
      <c r="P379" s="39"/>
      <c r="Q379" s="39"/>
      <c r="R379" s="39"/>
      <c r="S379" s="39"/>
      <c r="T379" s="39"/>
    </row>
    <row r="380" spans="1:20" x14ac:dyDescent="0.25">
      <c r="A380" s="168"/>
      <c r="B380" s="24" t="s">
        <v>380</v>
      </c>
      <c r="C380" s="22" t="s">
        <v>195</v>
      </c>
      <c r="D380" s="13">
        <v>2397.88</v>
      </c>
      <c r="E380" s="13">
        <v>2397.88</v>
      </c>
      <c r="F380" s="13">
        <v>2000</v>
      </c>
      <c r="G380" s="133">
        <v>2000</v>
      </c>
      <c r="H380" s="13">
        <v>2000</v>
      </c>
      <c r="I380" s="13">
        <v>2865.36</v>
      </c>
      <c r="J380" s="13"/>
      <c r="L380" s="37"/>
      <c r="M380" s="39"/>
      <c r="N380" s="39"/>
      <c r="O380" s="39"/>
      <c r="P380" s="39"/>
      <c r="Q380" s="39"/>
      <c r="R380" s="39"/>
      <c r="S380" s="39"/>
      <c r="T380" s="39"/>
    </row>
    <row r="381" spans="1:20" x14ac:dyDescent="0.25">
      <c r="A381" s="168"/>
      <c r="B381" s="24" t="s">
        <v>381</v>
      </c>
      <c r="C381" s="22" t="s">
        <v>196</v>
      </c>
      <c r="D381" s="13">
        <v>1282.1199999999999</v>
      </c>
      <c r="E381" s="13">
        <v>1282.1199999999999</v>
      </c>
      <c r="F381" s="13">
        <v>880</v>
      </c>
      <c r="G381" s="133">
        <v>880</v>
      </c>
      <c r="H381" s="13">
        <v>880</v>
      </c>
      <c r="I381" s="13">
        <v>880</v>
      </c>
      <c r="J381" s="13"/>
      <c r="L381" s="37"/>
    </row>
    <row r="382" spans="1:20" x14ac:dyDescent="0.25">
      <c r="A382" s="168"/>
      <c r="B382" s="64"/>
      <c r="C382" s="62" t="s">
        <v>382</v>
      </c>
      <c r="D382" s="63">
        <f t="shared" ref="D382:I382" si="127">SUM(D383:D385)</f>
        <v>0</v>
      </c>
      <c r="E382" s="63">
        <f t="shared" si="127"/>
        <v>0</v>
      </c>
      <c r="F382" s="63">
        <f t="shared" si="127"/>
        <v>3000</v>
      </c>
      <c r="G382" s="63">
        <f t="shared" si="127"/>
        <v>3000</v>
      </c>
      <c r="H382" s="63">
        <f t="shared" si="127"/>
        <v>3000</v>
      </c>
      <c r="I382" s="63">
        <f t="shared" si="127"/>
        <v>3000</v>
      </c>
      <c r="J382" s="55"/>
    </row>
    <row r="383" spans="1:20" x14ac:dyDescent="0.25">
      <c r="A383" s="168"/>
      <c r="B383" s="24" t="s">
        <v>383</v>
      </c>
      <c r="C383" s="22" t="s">
        <v>198</v>
      </c>
      <c r="D383" s="13">
        <v>0</v>
      </c>
      <c r="E383" s="13">
        <v>0</v>
      </c>
      <c r="F383" s="13">
        <v>1000</v>
      </c>
      <c r="G383" s="133">
        <v>1000</v>
      </c>
      <c r="H383" s="13">
        <v>1000</v>
      </c>
      <c r="I383" s="13">
        <v>1000</v>
      </c>
      <c r="J383" s="13"/>
    </row>
    <row r="384" spans="1:20" x14ac:dyDescent="0.25">
      <c r="A384" s="168"/>
      <c r="B384" s="24" t="s">
        <v>384</v>
      </c>
      <c r="C384" s="22" t="s">
        <v>386</v>
      </c>
      <c r="D384" s="13">
        <v>0</v>
      </c>
      <c r="E384" s="13">
        <v>0</v>
      </c>
      <c r="F384" s="13">
        <v>1000</v>
      </c>
      <c r="G384" s="133">
        <v>1000</v>
      </c>
      <c r="H384" s="13">
        <v>1000</v>
      </c>
      <c r="I384" s="13">
        <v>1000</v>
      </c>
      <c r="J384" s="13"/>
    </row>
    <row r="385" spans="1:12" x14ac:dyDescent="0.25">
      <c r="A385" s="168"/>
      <c r="B385" s="24" t="s">
        <v>385</v>
      </c>
      <c r="C385" s="22" t="s">
        <v>116</v>
      </c>
      <c r="D385" s="13">
        <v>0</v>
      </c>
      <c r="E385" s="13">
        <v>0</v>
      </c>
      <c r="F385" s="13">
        <v>1000</v>
      </c>
      <c r="G385" s="133">
        <v>1000</v>
      </c>
      <c r="H385" s="13">
        <v>1000</v>
      </c>
      <c r="I385" s="13">
        <v>1000</v>
      </c>
      <c r="J385" s="13"/>
    </row>
    <row r="386" spans="1:12" x14ac:dyDescent="0.25">
      <c r="A386" s="168"/>
      <c r="B386" s="61"/>
      <c r="C386" s="62" t="s">
        <v>393</v>
      </c>
      <c r="D386" s="63">
        <f t="shared" ref="D386:H386" si="128">SUM(D387:D394)</f>
        <v>26651</v>
      </c>
      <c r="E386" s="63">
        <f t="shared" si="128"/>
        <v>27663.13</v>
      </c>
      <c r="F386" s="63">
        <f t="shared" si="128"/>
        <v>26650</v>
      </c>
      <c r="G386" s="63">
        <f t="shared" si="128"/>
        <v>26650</v>
      </c>
      <c r="H386" s="63">
        <f t="shared" si="128"/>
        <v>26650</v>
      </c>
      <c r="I386" s="63">
        <f t="shared" ref="I386" si="129">SUM(I387:I394)</f>
        <v>26650</v>
      </c>
      <c r="J386" s="55"/>
    </row>
    <row r="387" spans="1:12" x14ac:dyDescent="0.25">
      <c r="A387" s="168"/>
      <c r="B387" s="24" t="s">
        <v>387</v>
      </c>
      <c r="C387" s="22" t="s">
        <v>189</v>
      </c>
      <c r="D387" s="13">
        <v>18878</v>
      </c>
      <c r="E387" s="13">
        <v>18878</v>
      </c>
      <c r="F387" s="13">
        <v>18878</v>
      </c>
      <c r="G387" s="133">
        <v>18878</v>
      </c>
      <c r="H387" s="13">
        <v>18878</v>
      </c>
      <c r="I387" s="13">
        <v>18878</v>
      </c>
      <c r="J387" s="13"/>
    </row>
    <row r="388" spans="1:12" x14ac:dyDescent="0.25">
      <c r="A388" s="168"/>
      <c r="B388" s="24" t="s">
        <v>389</v>
      </c>
      <c r="C388" s="22" t="s">
        <v>366</v>
      </c>
      <c r="D388" s="13">
        <v>798</v>
      </c>
      <c r="E388" s="13">
        <v>798</v>
      </c>
      <c r="F388" s="13">
        <v>797</v>
      </c>
      <c r="G388" s="133">
        <v>797</v>
      </c>
      <c r="H388" s="13">
        <v>797</v>
      </c>
      <c r="I388" s="13">
        <v>797</v>
      </c>
      <c r="J388" s="13"/>
    </row>
    <row r="389" spans="1:12" x14ac:dyDescent="0.25">
      <c r="A389" s="168"/>
      <c r="B389" s="24" t="s">
        <v>516</v>
      </c>
      <c r="C389" s="22" t="s">
        <v>526</v>
      </c>
      <c r="D389" s="13"/>
      <c r="E389" s="13">
        <v>1012.13</v>
      </c>
      <c r="F389" s="13"/>
      <c r="G389" s="133"/>
      <c r="H389" s="13"/>
      <c r="I389" s="13"/>
      <c r="J389" s="13"/>
    </row>
    <row r="390" spans="1:12" x14ac:dyDescent="0.25">
      <c r="A390" s="168"/>
      <c r="B390" s="24" t="s">
        <v>390</v>
      </c>
      <c r="C390" s="22" t="s">
        <v>190</v>
      </c>
      <c r="D390" s="13">
        <v>6875</v>
      </c>
      <c r="E390" s="13">
        <v>6875</v>
      </c>
      <c r="F390" s="13">
        <v>6875</v>
      </c>
      <c r="G390" s="133">
        <v>6875</v>
      </c>
      <c r="H390" s="13">
        <v>6875</v>
      </c>
      <c r="I390" s="13">
        <v>6875</v>
      </c>
      <c r="J390" s="13"/>
    </row>
    <row r="391" spans="1:12" x14ac:dyDescent="0.25">
      <c r="A391" s="168"/>
      <c r="B391" s="24" t="s">
        <v>388</v>
      </c>
      <c r="C391" s="22" t="s">
        <v>197</v>
      </c>
      <c r="D391" s="13">
        <v>0</v>
      </c>
      <c r="E391" s="13">
        <v>0</v>
      </c>
      <c r="F391" s="13">
        <v>0</v>
      </c>
      <c r="G391" s="133">
        <v>0</v>
      </c>
      <c r="H391" s="13">
        <v>0</v>
      </c>
      <c r="I391" s="13">
        <v>0</v>
      </c>
      <c r="J391" s="13"/>
    </row>
    <row r="392" spans="1:12" x14ac:dyDescent="0.25">
      <c r="A392" s="168"/>
      <c r="B392" s="25" t="s">
        <v>391</v>
      </c>
      <c r="C392" s="12" t="s">
        <v>392</v>
      </c>
      <c r="D392" s="13">
        <v>100</v>
      </c>
      <c r="E392" s="13">
        <v>100</v>
      </c>
      <c r="F392" s="13">
        <v>100</v>
      </c>
      <c r="G392" s="133">
        <v>100</v>
      </c>
      <c r="H392" s="13">
        <v>100</v>
      </c>
      <c r="I392" s="13">
        <v>100</v>
      </c>
      <c r="J392" s="13"/>
      <c r="L392" s="37"/>
    </row>
    <row r="393" spans="1:12" x14ac:dyDescent="0.25">
      <c r="A393" s="168"/>
      <c r="B393" s="25" t="s">
        <v>308</v>
      </c>
      <c r="C393" s="12" t="s">
        <v>405</v>
      </c>
      <c r="D393" s="13"/>
      <c r="E393" s="13">
        <v>0</v>
      </c>
      <c r="F393" s="13"/>
      <c r="G393" s="133"/>
      <c r="H393" s="13"/>
      <c r="I393" s="13"/>
      <c r="J393" s="13"/>
      <c r="L393" s="37"/>
    </row>
    <row r="394" spans="1:12" x14ac:dyDescent="0.25">
      <c r="A394" s="168"/>
      <c r="B394" s="25" t="s">
        <v>468</v>
      </c>
      <c r="C394" s="12" t="s">
        <v>192</v>
      </c>
      <c r="D394" s="13">
        <v>0</v>
      </c>
      <c r="E394" s="13">
        <v>0</v>
      </c>
      <c r="F394" s="13">
        <v>0</v>
      </c>
      <c r="G394" s="133">
        <v>0</v>
      </c>
      <c r="H394" s="13">
        <v>0</v>
      </c>
      <c r="I394" s="13">
        <v>0</v>
      </c>
      <c r="J394" s="13"/>
      <c r="L394" s="37"/>
    </row>
    <row r="395" spans="1:12" x14ac:dyDescent="0.25">
      <c r="A395" s="168"/>
      <c r="B395" s="64"/>
      <c r="C395" s="62" t="s">
        <v>399</v>
      </c>
      <c r="D395" s="63">
        <f t="shared" ref="D395:H395" si="130">SUM(D396:D401)</f>
        <v>670</v>
      </c>
      <c r="E395" s="63">
        <f t="shared" si="130"/>
        <v>5000</v>
      </c>
      <c r="F395" s="63">
        <f t="shared" si="130"/>
        <v>5000</v>
      </c>
      <c r="G395" s="63">
        <f t="shared" si="130"/>
        <v>2729.5800000000004</v>
      </c>
      <c r="H395" s="63">
        <f t="shared" si="130"/>
        <v>2729.5800000000004</v>
      </c>
      <c r="I395" s="63">
        <f t="shared" ref="I395" si="131">SUM(I396:I401)</f>
        <v>498.24</v>
      </c>
      <c r="J395" s="55"/>
      <c r="K395" s="59"/>
    </row>
    <row r="396" spans="1:12" x14ac:dyDescent="0.25">
      <c r="A396" s="168"/>
      <c r="B396" s="24" t="s">
        <v>400</v>
      </c>
      <c r="C396" s="22" t="s">
        <v>189</v>
      </c>
      <c r="D396" s="13">
        <v>490</v>
      </c>
      <c r="E396" s="13">
        <v>3180</v>
      </c>
      <c r="F396" s="13">
        <v>3180</v>
      </c>
      <c r="G396" s="133">
        <v>1808.91</v>
      </c>
      <c r="H396" s="13">
        <v>1808.91</v>
      </c>
      <c r="I396" s="13">
        <v>150.57</v>
      </c>
      <c r="J396" s="13"/>
    </row>
    <row r="397" spans="1:12" x14ac:dyDescent="0.25">
      <c r="A397" s="168"/>
      <c r="B397" s="24" t="s">
        <v>401</v>
      </c>
      <c r="C397" s="22" t="s">
        <v>190</v>
      </c>
      <c r="D397" s="13">
        <v>150</v>
      </c>
      <c r="E397" s="13">
        <v>1090</v>
      </c>
      <c r="F397" s="13">
        <v>1090</v>
      </c>
      <c r="G397" s="133">
        <v>625.62</v>
      </c>
      <c r="H397" s="13">
        <v>625.62</v>
      </c>
      <c r="I397" s="13">
        <v>52.62</v>
      </c>
      <c r="J397" s="13"/>
    </row>
    <row r="398" spans="1:12" x14ac:dyDescent="0.25">
      <c r="A398" s="168"/>
      <c r="B398" s="24" t="s">
        <v>402</v>
      </c>
      <c r="C398" s="22" t="s">
        <v>198</v>
      </c>
      <c r="D398" s="13">
        <v>0</v>
      </c>
      <c r="E398" s="13">
        <v>0</v>
      </c>
      <c r="F398" s="13">
        <v>0</v>
      </c>
      <c r="G398" s="133">
        <v>0</v>
      </c>
      <c r="H398" s="13">
        <v>0</v>
      </c>
      <c r="I398" s="13">
        <v>0</v>
      </c>
      <c r="J398" s="13"/>
    </row>
    <row r="399" spans="1:12" x14ac:dyDescent="0.25">
      <c r="A399" s="168"/>
      <c r="B399" s="24" t="s">
        <v>425</v>
      </c>
      <c r="C399" s="22" t="s">
        <v>426</v>
      </c>
      <c r="D399" s="13">
        <v>30</v>
      </c>
      <c r="E399" s="13">
        <v>30</v>
      </c>
      <c r="F399" s="13">
        <v>30</v>
      </c>
      <c r="G399" s="133">
        <v>0</v>
      </c>
      <c r="H399" s="13">
        <v>0</v>
      </c>
      <c r="I399" s="13">
        <v>0</v>
      </c>
      <c r="J399" s="13"/>
    </row>
    <row r="400" spans="1:12" x14ac:dyDescent="0.25">
      <c r="A400" s="168"/>
      <c r="B400" s="24" t="s">
        <v>403</v>
      </c>
      <c r="C400" s="22" t="s">
        <v>199</v>
      </c>
      <c r="D400" s="13">
        <v>0</v>
      </c>
      <c r="E400" s="13">
        <v>700</v>
      </c>
      <c r="F400" s="13">
        <v>700</v>
      </c>
      <c r="G400" s="133">
        <v>295.05</v>
      </c>
      <c r="H400" s="13">
        <v>295.05</v>
      </c>
      <c r="I400" s="13">
        <v>295.05</v>
      </c>
      <c r="J400" s="13"/>
    </row>
    <row r="401" spans="1:11" x14ac:dyDescent="0.25">
      <c r="A401" s="168"/>
      <c r="B401" s="24" t="s">
        <v>404</v>
      </c>
      <c r="C401" s="22" t="s">
        <v>405</v>
      </c>
      <c r="D401" s="13">
        <v>0</v>
      </c>
      <c r="E401" s="13">
        <v>0</v>
      </c>
      <c r="F401" s="13">
        <v>0</v>
      </c>
      <c r="G401" s="133">
        <v>0</v>
      </c>
      <c r="H401" s="13">
        <v>0</v>
      </c>
      <c r="I401" s="13">
        <v>0</v>
      </c>
      <c r="J401" s="13"/>
    </row>
    <row r="402" spans="1:11" x14ac:dyDescent="0.25">
      <c r="A402" s="168"/>
      <c r="B402" s="64"/>
      <c r="C402" s="62" t="s">
        <v>406</v>
      </c>
      <c r="D402" s="63">
        <f t="shared" ref="D402:H402" si="132">SUM(D403:D406)</f>
        <v>41930</v>
      </c>
      <c r="E402" s="63">
        <f t="shared" si="132"/>
        <v>18413.55</v>
      </c>
      <c r="F402" s="63">
        <f t="shared" si="132"/>
        <v>15000</v>
      </c>
      <c r="G402" s="63">
        <f t="shared" si="132"/>
        <v>20029.46</v>
      </c>
      <c r="H402" s="55">
        <f t="shared" si="132"/>
        <v>48071</v>
      </c>
      <c r="I402" s="55">
        <f t="shared" ref="I402" si="133">SUM(I403:I406)</f>
        <v>12323.13</v>
      </c>
      <c r="J402" s="55"/>
    </row>
    <row r="403" spans="1:11" x14ac:dyDescent="0.25">
      <c r="A403" s="168"/>
      <c r="B403" s="24" t="s">
        <v>407</v>
      </c>
      <c r="C403" s="22" t="s">
        <v>189</v>
      </c>
      <c r="D403" s="13">
        <v>31070</v>
      </c>
      <c r="E403" s="13">
        <v>13650</v>
      </c>
      <c r="F403" s="13">
        <v>11100</v>
      </c>
      <c r="G403" s="133">
        <v>14850</v>
      </c>
      <c r="H403" s="13">
        <v>35621</v>
      </c>
      <c r="I403" s="13">
        <v>9131.6299999999992</v>
      </c>
      <c r="J403" s="13"/>
    </row>
    <row r="404" spans="1:11" x14ac:dyDescent="0.25">
      <c r="A404" s="168"/>
      <c r="B404" s="24" t="s">
        <v>408</v>
      </c>
      <c r="C404" s="22" t="s">
        <v>190</v>
      </c>
      <c r="D404" s="13">
        <v>10860</v>
      </c>
      <c r="E404" s="13">
        <v>4763.55</v>
      </c>
      <c r="F404" s="13">
        <v>3900</v>
      </c>
      <c r="G404" s="136">
        <v>5179.46</v>
      </c>
      <c r="H404" s="13">
        <v>12450</v>
      </c>
      <c r="I404" s="13">
        <v>3191.5</v>
      </c>
      <c r="J404" s="13"/>
    </row>
    <row r="405" spans="1:11" x14ac:dyDescent="0.25">
      <c r="A405" s="168"/>
      <c r="B405" s="24" t="s">
        <v>512</v>
      </c>
      <c r="C405" s="22" t="s">
        <v>199</v>
      </c>
      <c r="D405" s="13"/>
      <c r="E405" s="13"/>
      <c r="F405" s="13">
        <v>0</v>
      </c>
      <c r="G405" s="133">
        <v>0</v>
      </c>
      <c r="H405" s="13">
        <v>0</v>
      </c>
      <c r="I405" s="13">
        <v>0</v>
      </c>
      <c r="J405" s="13"/>
    </row>
    <row r="406" spans="1:11" x14ac:dyDescent="0.25">
      <c r="A406" s="168"/>
      <c r="B406" s="24" t="s">
        <v>513</v>
      </c>
      <c r="C406" s="22" t="s">
        <v>405</v>
      </c>
      <c r="D406" s="13"/>
      <c r="E406" s="13"/>
      <c r="F406" s="13">
        <v>0</v>
      </c>
      <c r="G406" s="133">
        <v>0</v>
      </c>
      <c r="H406" s="13">
        <v>0</v>
      </c>
      <c r="I406" s="13">
        <v>0</v>
      </c>
      <c r="J406" s="13"/>
    </row>
    <row r="407" spans="1:11" x14ac:dyDescent="0.25">
      <c r="A407" s="168"/>
      <c r="B407" s="50" t="s">
        <v>57</v>
      </c>
      <c r="C407" s="31"/>
      <c r="D407" s="32">
        <f t="shared" ref="D407:I407" si="134">D402+D395+D386+D382+D377+D372+D369+D361+D358+D355+D349+D342+D336+D333</f>
        <v>117950.01</v>
      </c>
      <c r="E407" s="32">
        <f t="shared" si="134"/>
        <v>201276.41</v>
      </c>
      <c r="F407" s="32">
        <f t="shared" si="134"/>
        <v>144920</v>
      </c>
      <c r="G407" s="32">
        <f t="shared" si="134"/>
        <v>152470.65000000002</v>
      </c>
      <c r="H407" s="32">
        <f t="shared" si="134"/>
        <v>205103.49000000002</v>
      </c>
      <c r="I407" s="32">
        <f t="shared" si="134"/>
        <v>98732.940000000017</v>
      </c>
      <c r="J407" s="75"/>
    </row>
    <row r="408" spans="1:11" x14ac:dyDescent="0.25">
      <c r="A408" s="168"/>
      <c r="B408" s="24">
        <v>711001</v>
      </c>
      <c r="C408" s="22" t="s">
        <v>539</v>
      </c>
      <c r="D408" s="75"/>
      <c r="E408" s="13">
        <v>1885.34</v>
      </c>
      <c r="F408" s="13">
        <v>0</v>
      </c>
      <c r="G408" s="133">
        <v>0</v>
      </c>
      <c r="H408" s="13">
        <v>0</v>
      </c>
      <c r="I408" s="13">
        <v>0</v>
      </c>
      <c r="J408" s="13"/>
    </row>
    <row r="409" spans="1:11" x14ac:dyDescent="0.25">
      <c r="A409" s="168"/>
      <c r="B409" s="24">
        <v>711001</v>
      </c>
      <c r="C409" s="22" t="s">
        <v>540</v>
      </c>
      <c r="D409" s="75"/>
      <c r="E409" s="13">
        <v>0</v>
      </c>
      <c r="F409" s="13">
        <v>0</v>
      </c>
      <c r="G409" s="133">
        <v>0</v>
      </c>
      <c r="H409" s="13">
        <v>0</v>
      </c>
      <c r="I409" s="13">
        <v>0</v>
      </c>
      <c r="J409" s="13"/>
    </row>
    <row r="410" spans="1:11" x14ac:dyDescent="0.25">
      <c r="A410" s="168"/>
      <c r="B410" s="25">
        <v>717001</v>
      </c>
      <c r="C410" s="28" t="s">
        <v>80</v>
      </c>
      <c r="D410" s="106">
        <f t="shared" ref="D410:I410" si="135">SUM(D411:D436)</f>
        <v>39600</v>
      </c>
      <c r="E410" s="106">
        <f t="shared" si="135"/>
        <v>93850.909999999989</v>
      </c>
      <c r="F410" s="106">
        <f t="shared" si="135"/>
        <v>0</v>
      </c>
      <c r="G410" s="129">
        <f t="shared" si="135"/>
        <v>368651.07999999996</v>
      </c>
      <c r="H410" s="106">
        <f t="shared" si="135"/>
        <v>166513.25999999998</v>
      </c>
      <c r="I410" s="106">
        <f t="shared" si="135"/>
        <v>168743.25999999998</v>
      </c>
      <c r="J410" s="106"/>
    </row>
    <row r="411" spans="1:11" x14ac:dyDescent="0.25">
      <c r="A411" s="168"/>
      <c r="B411" s="104"/>
      <c r="C411" s="27" t="s">
        <v>477</v>
      </c>
      <c r="D411" s="71">
        <v>20340</v>
      </c>
      <c r="E411" s="71">
        <v>20340</v>
      </c>
      <c r="F411" s="71"/>
      <c r="G411" s="130">
        <v>3374.88</v>
      </c>
      <c r="H411" s="71">
        <v>3374.88</v>
      </c>
      <c r="I411" s="71">
        <v>3374.88</v>
      </c>
      <c r="J411" s="162"/>
    </row>
    <row r="412" spans="1:11" x14ac:dyDescent="0.25">
      <c r="A412" s="168"/>
      <c r="B412" s="104"/>
      <c r="C412" s="27" t="s">
        <v>520</v>
      </c>
      <c r="D412" s="71">
        <v>19260</v>
      </c>
      <c r="E412" s="71">
        <v>19260</v>
      </c>
      <c r="F412" s="71"/>
      <c r="G412" s="130">
        <v>3292.2</v>
      </c>
      <c r="H412" s="71">
        <v>3292.2</v>
      </c>
      <c r="I412" s="71">
        <v>3292.2</v>
      </c>
      <c r="J412" s="162"/>
    </row>
    <row r="413" spans="1:11" x14ac:dyDescent="0.25">
      <c r="A413" s="168"/>
      <c r="B413" s="104"/>
      <c r="C413" s="27" t="s">
        <v>546</v>
      </c>
      <c r="D413" s="71"/>
      <c r="E413" s="71">
        <v>15325</v>
      </c>
      <c r="F413" s="71"/>
      <c r="G413" s="130">
        <v>10000</v>
      </c>
      <c r="H413" s="71">
        <v>15004.8</v>
      </c>
      <c r="I413" s="160">
        <v>15004.8</v>
      </c>
      <c r="J413" s="163"/>
      <c r="K413" s="59"/>
    </row>
    <row r="414" spans="1:11" x14ac:dyDescent="0.25">
      <c r="A414" s="168"/>
      <c r="B414" s="104"/>
      <c r="C414" s="27" t="s">
        <v>547</v>
      </c>
      <c r="D414" s="71"/>
      <c r="E414" s="71"/>
      <c r="F414" s="71"/>
      <c r="G414" s="130">
        <v>10000</v>
      </c>
      <c r="H414" s="71">
        <v>0</v>
      </c>
      <c r="I414" s="71">
        <v>0</v>
      </c>
      <c r="J414" s="128"/>
    </row>
    <row r="415" spans="1:11" x14ac:dyDescent="0.25">
      <c r="A415" s="168"/>
      <c r="B415" s="104"/>
      <c r="C415" s="27" t="s">
        <v>568</v>
      </c>
      <c r="D415" s="71"/>
      <c r="E415" s="71"/>
      <c r="F415" s="71"/>
      <c r="G415" s="130"/>
      <c r="H415" s="71">
        <v>102.53</v>
      </c>
      <c r="I415" s="71">
        <v>102.53</v>
      </c>
      <c r="J415" s="163"/>
    </row>
    <row r="416" spans="1:11" x14ac:dyDescent="0.25">
      <c r="A416" s="168"/>
      <c r="B416" s="104"/>
      <c r="C416" s="27" t="s">
        <v>548</v>
      </c>
      <c r="D416" s="71"/>
      <c r="E416" s="71"/>
      <c r="F416" s="71"/>
      <c r="G416" s="130">
        <v>5000</v>
      </c>
      <c r="H416" s="71">
        <v>3668.7</v>
      </c>
      <c r="I416" s="160">
        <v>3668.7</v>
      </c>
      <c r="J416" s="163"/>
    </row>
    <row r="417" spans="1:15" x14ac:dyDescent="0.25">
      <c r="A417" s="168"/>
      <c r="B417" s="104"/>
      <c r="C417" s="27" t="s">
        <v>553</v>
      </c>
      <c r="D417" s="71"/>
      <c r="E417" s="71"/>
      <c r="F417" s="71"/>
      <c r="G417" s="130">
        <v>50000</v>
      </c>
      <c r="H417" s="71">
        <v>0</v>
      </c>
      <c r="I417" s="156">
        <v>2230</v>
      </c>
      <c r="J417" s="163"/>
    </row>
    <row r="418" spans="1:15" x14ac:dyDescent="0.25">
      <c r="A418" s="168"/>
      <c r="B418" s="104"/>
      <c r="C418" s="27" t="s">
        <v>555</v>
      </c>
      <c r="D418" s="71"/>
      <c r="E418" s="71"/>
      <c r="F418" s="71"/>
      <c r="G418" s="130">
        <v>10817.64</v>
      </c>
      <c r="H418" s="71">
        <v>0</v>
      </c>
      <c r="I418" s="71">
        <v>0</v>
      </c>
      <c r="J418" s="128"/>
    </row>
    <row r="419" spans="1:15" x14ac:dyDescent="0.25">
      <c r="A419" s="168"/>
      <c r="B419" s="104"/>
      <c r="C419" s="27" t="s">
        <v>554</v>
      </c>
      <c r="D419" s="71"/>
      <c r="E419" s="71"/>
      <c r="F419" s="71"/>
      <c r="G419" s="130">
        <v>70000</v>
      </c>
      <c r="H419" s="71">
        <v>0</v>
      </c>
      <c r="I419" s="71">
        <v>0</v>
      </c>
      <c r="J419" s="128"/>
    </row>
    <row r="420" spans="1:15" x14ac:dyDescent="0.25">
      <c r="A420" s="168"/>
      <c r="B420" s="104"/>
      <c r="C420" s="27" t="s">
        <v>549</v>
      </c>
      <c r="D420" s="71"/>
      <c r="E420" s="71"/>
      <c r="F420" s="71"/>
      <c r="G420" s="130">
        <v>85000</v>
      </c>
      <c r="H420" s="71">
        <v>95328.56</v>
      </c>
      <c r="I420" s="160">
        <v>95328.56</v>
      </c>
      <c r="J420" s="163"/>
      <c r="K420" s="59"/>
      <c r="M420" s="59"/>
      <c r="N420" s="59"/>
      <c r="O420" s="59"/>
    </row>
    <row r="421" spans="1:15" x14ac:dyDescent="0.25">
      <c r="A421" s="168"/>
      <c r="B421" s="104"/>
      <c r="C421" s="27" t="s">
        <v>550</v>
      </c>
      <c r="D421" s="71"/>
      <c r="E421" s="71"/>
      <c r="F421" s="71"/>
      <c r="G421" s="130">
        <v>50000</v>
      </c>
      <c r="H421" s="71">
        <v>39575.230000000003</v>
      </c>
      <c r="I421" s="160">
        <v>39575.230000000003</v>
      </c>
      <c r="J421" s="163"/>
    </row>
    <row r="422" spans="1:15" x14ac:dyDescent="0.25">
      <c r="A422" s="168"/>
      <c r="B422" s="104"/>
      <c r="C422" s="35" t="s">
        <v>551</v>
      </c>
      <c r="D422" s="71"/>
      <c r="E422" s="71">
        <v>300</v>
      </c>
      <c r="F422" s="71"/>
      <c r="G422" s="130">
        <v>45000</v>
      </c>
      <c r="H422" s="71">
        <v>0</v>
      </c>
      <c r="I422" s="71">
        <v>0</v>
      </c>
      <c r="J422" s="128"/>
    </row>
    <row r="423" spans="1:15" x14ac:dyDescent="0.25">
      <c r="A423" s="168"/>
      <c r="B423" s="104"/>
      <c r="C423" s="35" t="s">
        <v>552</v>
      </c>
      <c r="D423" s="71"/>
      <c r="E423" s="71">
        <v>0</v>
      </c>
      <c r="F423" s="71"/>
      <c r="G423" s="130">
        <v>20000</v>
      </c>
      <c r="H423" s="71">
        <v>0</v>
      </c>
      <c r="I423" s="71">
        <v>0</v>
      </c>
      <c r="J423" s="128"/>
    </row>
    <row r="424" spans="1:15" x14ac:dyDescent="0.25">
      <c r="A424" s="168"/>
      <c r="B424" s="104"/>
      <c r="C424" s="27" t="s">
        <v>518</v>
      </c>
      <c r="D424" s="71"/>
      <c r="E424" s="71">
        <v>116.03</v>
      </c>
      <c r="F424" s="71"/>
      <c r="G424" s="130">
        <v>216.36</v>
      </c>
      <c r="H424" s="71">
        <v>216.36</v>
      </c>
      <c r="I424" s="71">
        <v>216.36</v>
      </c>
      <c r="J424" s="162"/>
      <c r="K424" s="59"/>
    </row>
    <row r="425" spans="1:15" x14ac:dyDescent="0.25">
      <c r="A425" s="168"/>
      <c r="B425" s="104"/>
      <c r="C425" s="27" t="s">
        <v>510</v>
      </c>
      <c r="D425" s="71"/>
      <c r="E425" s="71">
        <v>3949</v>
      </c>
      <c r="F425" s="71"/>
      <c r="G425" s="130">
        <v>0</v>
      </c>
      <c r="H425" s="71">
        <v>0</v>
      </c>
      <c r="I425" s="71">
        <v>0</v>
      </c>
      <c r="J425" s="127"/>
      <c r="K425" s="59"/>
    </row>
    <row r="426" spans="1:15" x14ac:dyDescent="0.25">
      <c r="A426" s="168"/>
      <c r="B426" s="104"/>
      <c r="C426" s="27" t="s">
        <v>508</v>
      </c>
      <c r="D426" s="71"/>
      <c r="E426" s="71">
        <v>540</v>
      </c>
      <c r="F426" s="71"/>
      <c r="G426" s="130">
        <v>0</v>
      </c>
      <c r="H426" s="71">
        <v>0</v>
      </c>
      <c r="I426" s="71">
        <v>0</v>
      </c>
      <c r="J426" s="127"/>
      <c r="K426" s="59"/>
    </row>
    <row r="427" spans="1:15" x14ac:dyDescent="0.25">
      <c r="A427" s="168"/>
      <c r="B427" s="104"/>
      <c r="C427" s="27" t="s">
        <v>521</v>
      </c>
      <c r="D427" s="71"/>
      <c r="E427" s="71">
        <v>31900.48</v>
      </c>
      <c r="F427" s="71"/>
      <c r="G427" s="130">
        <v>0</v>
      </c>
      <c r="H427" s="71">
        <v>0</v>
      </c>
      <c r="I427" s="71">
        <v>0</v>
      </c>
      <c r="J427" s="127"/>
    </row>
    <row r="428" spans="1:15" x14ac:dyDescent="0.25">
      <c r="A428" s="168"/>
      <c r="B428" s="104"/>
      <c r="C428" s="27" t="s">
        <v>519</v>
      </c>
      <c r="D428" s="71"/>
      <c r="E428" s="71">
        <v>1000</v>
      </c>
      <c r="F428" s="71"/>
      <c r="G428" s="130">
        <v>0</v>
      </c>
      <c r="H428" s="71">
        <v>0</v>
      </c>
      <c r="I428" s="71">
        <v>0</v>
      </c>
      <c r="J428" s="127"/>
    </row>
    <row r="429" spans="1:15" x14ac:dyDescent="0.25">
      <c r="A429" s="168"/>
      <c r="B429" s="104"/>
      <c r="C429" s="27" t="s">
        <v>528</v>
      </c>
      <c r="D429" s="71"/>
      <c r="E429" s="71">
        <v>420</v>
      </c>
      <c r="F429" s="71"/>
      <c r="G429" s="130">
        <v>0</v>
      </c>
      <c r="H429" s="71">
        <v>0</v>
      </c>
      <c r="I429" s="71">
        <v>0</v>
      </c>
      <c r="J429" s="127"/>
    </row>
    <row r="430" spans="1:15" x14ac:dyDescent="0.25">
      <c r="A430" s="168"/>
      <c r="B430" s="104"/>
      <c r="C430" s="27" t="s">
        <v>509</v>
      </c>
      <c r="D430" s="71"/>
      <c r="E430" s="71">
        <v>25.2</v>
      </c>
      <c r="F430" s="71"/>
      <c r="G430" s="130">
        <v>0</v>
      </c>
      <c r="H430" s="71">
        <v>0</v>
      </c>
      <c r="I430" s="71">
        <v>0</v>
      </c>
      <c r="J430" s="127"/>
      <c r="K430" s="59"/>
    </row>
    <row r="431" spans="1:15" x14ac:dyDescent="0.25">
      <c r="A431" s="168"/>
      <c r="B431" s="104"/>
      <c r="C431" s="27" t="s">
        <v>557</v>
      </c>
      <c r="D431" s="71"/>
      <c r="E431" s="71"/>
      <c r="F431" s="71"/>
      <c r="G431" s="130">
        <v>900</v>
      </c>
      <c r="H431" s="71">
        <v>900</v>
      </c>
      <c r="I431" s="71">
        <v>900</v>
      </c>
      <c r="J431" s="162"/>
      <c r="K431" s="59"/>
    </row>
    <row r="432" spans="1:15" x14ac:dyDescent="0.25">
      <c r="A432" s="168"/>
      <c r="B432" s="104"/>
      <c r="C432" s="27" t="s">
        <v>559</v>
      </c>
      <c r="D432" s="71"/>
      <c r="E432" s="71"/>
      <c r="F432" s="71"/>
      <c r="G432" s="130">
        <v>1550</v>
      </c>
      <c r="H432" s="71">
        <v>1550</v>
      </c>
      <c r="I432" s="71">
        <v>1550</v>
      </c>
      <c r="J432" s="162"/>
      <c r="K432" s="59"/>
    </row>
    <row r="433" spans="1:20" x14ac:dyDescent="0.25">
      <c r="A433" s="168"/>
      <c r="B433" s="104"/>
      <c r="C433" s="27" t="s">
        <v>560</v>
      </c>
      <c r="D433" s="71"/>
      <c r="E433" s="71"/>
      <c r="F433" s="71"/>
      <c r="G433" s="130">
        <v>2300</v>
      </c>
      <c r="H433" s="71">
        <v>2300</v>
      </c>
      <c r="I433" s="71">
        <v>2300</v>
      </c>
      <c r="J433" s="162"/>
      <c r="K433" s="59"/>
    </row>
    <row r="434" spans="1:20" x14ac:dyDescent="0.25">
      <c r="A434" s="168"/>
      <c r="B434" s="104"/>
      <c r="C434" s="27" t="s">
        <v>558</v>
      </c>
      <c r="D434" s="71"/>
      <c r="E434" s="71"/>
      <c r="F434" s="71"/>
      <c r="G434" s="130">
        <v>1200</v>
      </c>
      <c r="H434" s="71">
        <v>1200</v>
      </c>
      <c r="I434" s="71">
        <v>1200</v>
      </c>
      <c r="J434" s="162"/>
      <c r="K434" s="59"/>
    </row>
    <row r="435" spans="1:20" x14ac:dyDescent="0.25">
      <c r="A435" s="168"/>
      <c r="B435" s="104"/>
      <c r="C435" s="35" t="s">
        <v>522</v>
      </c>
      <c r="D435" s="71"/>
      <c r="E435" s="71">
        <v>650</v>
      </c>
      <c r="F435" s="71">
        <v>0</v>
      </c>
      <c r="G435" s="130">
        <v>0</v>
      </c>
      <c r="H435" s="71">
        <v>0</v>
      </c>
      <c r="I435" s="71">
        <v>0</v>
      </c>
      <c r="J435" s="127"/>
      <c r="L435" s="114"/>
      <c r="M435" s="114"/>
      <c r="N435" s="114"/>
      <c r="O435" s="114"/>
      <c r="P435" s="114"/>
      <c r="Q435" s="114"/>
      <c r="R435" s="114"/>
      <c r="S435" s="114"/>
      <c r="T435" s="114"/>
    </row>
    <row r="436" spans="1:20" x14ac:dyDescent="0.25">
      <c r="A436" s="168"/>
      <c r="B436" s="104"/>
      <c r="C436" s="35" t="s">
        <v>523</v>
      </c>
      <c r="D436" s="71"/>
      <c r="E436" s="71">
        <v>25.2</v>
      </c>
      <c r="F436" s="71">
        <v>0</v>
      </c>
      <c r="G436" s="130">
        <v>0</v>
      </c>
      <c r="H436" s="71">
        <v>0</v>
      </c>
      <c r="I436" s="71">
        <v>0</v>
      </c>
      <c r="J436" s="127"/>
      <c r="L436" s="114"/>
      <c r="M436" s="114"/>
      <c r="N436" s="114"/>
      <c r="O436" s="114"/>
      <c r="P436" s="114"/>
      <c r="Q436" s="114"/>
      <c r="R436" s="114"/>
      <c r="S436" s="114"/>
      <c r="T436" s="114"/>
    </row>
    <row r="437" spans="1:20" x14ac:dyDescent="0.25">
      <c r="A437" s="168"/>
      <c r="B437" s="41"/>
      <c r="C437" s="24" t="s">
        <v>511</v>
      </c>
      <c r="D437" s="13">
        <v>62062.66</v>
      </c>
      <c r="E437" s="13">
        <v>62062.66</v>
      </c>
      <c r="F437" s="13">
        <v>0</v>
      </c>
      <c r="G437" s="133">
        <v>0</v>
      </c>
      <c r="H437" s="13">
        <v>0</v>
      </c>
      <c r="I437" s="13">
        <v>0</v>
      </c>
      <c r="J437" s="127"/>
      <c r="L437" s="114"/>
      <c r="M437" s="114"/>
      <c r="N437" s="114"/>
      <c r="O437" s="114"/>
      <c r="P437" s="114"/>
      <c r="Q437" s="114"/>
      <c r="R437" s="114"/>
      <c r="S437" s="114"/>
      <c r="T437" s="114"/>
    </row>
    <row r="438" spans="1:20" x14ac:dyDescent="0.25">
      <c r="A438" s="168"/>
      <c r="B438" s="41"/>
      <c r="C438" s="28" t="s">
        <v>462</v>
      </c>
      <c r="D438" s="13">
        <v>30000</v>
      </c>
      <c r="E438" s="13">
        <v>23050.560000000001</v>
      </c>
      <c r="F438" s="13">
        <v>6949.44</v>
      </c>
      <c r="G438" s="133">
        <v>6949.44</v>
      </c>
      <c r="H438" s="13">
        <v>6949.44</v>
      </c>
      <c r="I438" s="13">
        <v>6949.44</v>
      </c>
      <c r="J438" s="162"/>
      <c r="L438" s="114"/>
      <c r="M438" s="114"/>
      <c r="N438" s="114"/>
      <c r="O438" s="114"/>
      <c r="P438" s="114"/>
      <c r="Q438" s="114"/>
      <c r="R438" s="114"/>
      <c r="S438" s="114"/>
      <c r="T438" s="114"/>
    </row>
    <row r="439" spans="1:20" x14ac:dyDescent="0.25">
      <c r="A439" s="168"/>
      <c r="B439" s="41"/>
      <c r="C439" s="28" t="s">
        <v>541</v>
      </c>
      <c r="D439" s="13">
        <v>4008</v>
      </c>
      <c r="E439" s="13">
        <v>1213.19</v>
      </c>
      <c r="F439" s="13">
        <v>14600</v>
      </c>
      <c r="G439" s="133">
        <v>19182.36</v>
      </c>
      <c r="H439" s="13">
        <v>16532.86</v>
      </c>
      <c r="I439" s="161">
        <v>16532.86</v>
      </c>
      <c r="J439" s="164"/>
      <c r="K439" s="59"/>
      <c r="L439" s="114"/>
      <c r="M439" s="114"/>
      <c r="N439" s="114"/>
      <c r="O439" s="114"/>
      <c r="P439" s="114"/>
      <c r="Q439" s="114"/>
      <c r="R439" s="114"/>
      <c r="S439" s="114"/>
      <c r="T439" s="114"/>
    </row>
    <row r="440" spans="1:20" x14ac:dyDescent="0.25">
      <c r="A440" s="168"/>
      <c r="B440" s="41"/>
      <c r="C440" s="28" t="s">
        <v>569</v>
      </c>
      <c r="D440" s="13"/>
      <c r="E440" s="13"/>
      <c r="F440" s="13"/>
      <c r="G440" s="133"/>
      <c r="H440" s="13">
        <v>487.44</v>
      </c>
      <c r="I440" s="161">
        <v>487.44</v>
      </c>
      <c r="J440" s="163"/>
      <c r="K440" s="59"/>
      <c r="L440" s="114"/>
      <c r="M440" s="114"/>
      <c r="N440" s="114"/>
      <c r="O440" s="114"/>
      <c r="P440" s="114"/>
      <c r="Q440" s="114"/>
      <c r="R440" s="114"/>
      <c r="S440" s="114"/>
      <c r="T440" s="114"/>
    </row>
    <row r="441" spans="1:20" x14ac:dyDescent="0.25">
      <c r="A441" s="168"/>
      <c r="B441" s="41"/>
      <c r="C441" s="28" t="s">
        <v>529</v>
      </c>
      <c r="D441" s="13"/>
      <c r="E441" s="80">
        <v>2147.7800000000002</v>
      </c>
      <c r="F441" s="13">
        <v>0</v>
      </c>
      <c r="G441" s="133">
        <v>2147.7800000000002</v>
      </c>
      <c r="H441" s="13">
        <v>2147.7800000000002</v>
      </c>
      <c r="I441" s="13">
        <v>2147.7800000000002</v>
      </c>
      <c r="J441" s="162"/>
      <c r="L441" s="114"/>
      <c r="M441" s="114"/>
      <c r="N441" s="114"/>
      <c r="O441" s="114"/>
      <c r="P441" s="114"/>
      <c r="Q441" s="114"/>
      <c r="R441" s="114"/>
      <c r="S441" s="114"/>
      <c r="T441" s="114"/>
    </row>
    <row r="442" spans="1:20" x14ac:dyDescent="0.25">
      <c r="A442" s="168"/>
      <c r="B442" s="41"/>
      <c r="C442" s="28" t="s">
        <v>564</v>
      </c>
      <c r="D442" s="13"/>
      <c r="E442" s="80"/>
      <c r="F442" s="13"/>
      <c r="G442" s="133">
        <v>2785</v>
      </c>
      <c r="H442" s="13">
        <v>2785</v>
      </c>
      <c r="I442" s="13">
        <v>2785</v>
      </c>
      <c r="J442" s="162"/>
      <c r="L442" s="114"/>
      <c r="M442" s="114"/>
      <c r="N442" s="114"/>
      <c r="O442" s="114"/>
      <c r="P442" s="114"/>
      <c r="Q442" s="114"/>
      <c r="R442" s="114"/>
      <c r="S442" s="114"/>
      <c r="T442" s="114"/>
    </row>
    <row r="443" spans="1:20" x14ac:dyDescent="0.25">
      <c r="A443" s="168"/>
      <c r="B443" s="41"/>
      <c r="C443" s="28" t="s">
        <v>574</v>
      </c>
      <c r="D443" s="13"/>
      <c r="E443" s="80"/>
      <c r="F443" s="13"/>
      <c r="G443" s="133"/>
      <c r="H443" s="13"/>
      <c r="I443" s="13">
        <v>1179</v>
      </c>
      <c r="J443" s="162"/>
      <c r="L443" s="114"/>
      <c r="M443" s="114"/>
      <c r="N443" s="114"/>
      <c r="O443" s="114"/>
      <c r="P443" s="114"/>
      <c r="Q443" s="114"/>
      <c r="R443" s="114"/>
      <c r="S443" s="114"/>
      <c r="T443" s="114"/>
    </row>
    <row r="444" spans="1:20" x14ac:dyDescent="0.25">
      <c r="A444" s="168"/>
      <c r="B444" s="41"/>
      <c r="C444" s="28" t="s">
        <v>530</v>
      </c>
      <c r="D444" s="13"/>
      <c r="E444" s="80">
        <v>3900</v>
      </c>
      <c r="F444" s="13">
        <v>0</v>
      </c>
      <c r="G444" s="133">
        <v>0</v>
      </c>
      <c r="H444" s="13">
        <v>0</v>
      </c>
      <c r="I444" s="13">
        <v>0</v>
      </c>
      <c r="J444" s="127"/>
      <c r="L444" s="114"/>
      <c r="M444" s="114"/>
      <c r="N444" s="114"/>
      <c r="O444" s="114"/>
      <c r="P444" s="114"/>
      <c r="Q444" s="114"/>
      <c r="R444" s="114"/>
      <c r="S444" s="114"/>
      <c r="T444" s="114"/>
    </row>
    <row r="445" spans="1:20" x14ac:dyDescent="0.25">
      <c r="A445" s="168"/>
      <c r="B445" s="169" t="s">
        <v>58</v>
      </c>
      <c r="C445" s="169"/>
      <c r="D445" s="32">
        <f t="shared" ref="D445:I445" si="136">SUM(D408:D410)+SUM(D437:D444)</f>
        <v>135670.66</v>
      </c>
      <c r="E445" s="32">
        <f t="shared" si="136"/>
        <v>188110.44</v>
      </c>
      <c r="F445" s="32">
        <f t="shared" si="136"/>
        <v>21549.439999999999</v>
      </c>
      <c r="G445" s="32">
        <f t="shared" si="136"/>
        <v>399715.66</v>
      </c>
      <c r="H445" s="32">
        <f t="shared" si="136"/>
        <v>195415.77999999997</v>
      </c>
      <c r="I445" s="32">
        <f t="shared" si="136"/>
        <v>198824.77999999997</v>
      </c>
      <c r="J445" s="75"/>
      <c r="K445" s="187"/>
      <c r="L445" s="187"/>
      <c r="M445" s="187"/>
      <c r="N445" s="86"/>
      <c r="O445" s="86"/>
      <c r="P445" s="86"/>
    </row>
    <row r="446" spans="1:20" x14ac:dyDescent="0.25">
      <c r="A446" s="11" t="s">
        <v>81</v>
      </c>
      <c r="B446" s="51"/>
      <c r="C446" s="11"/>
      <c r="D446" s="21">
        <v>17080.55</v>
      </c>
      <c r="E446" s="21">
        <v>17080.55</v>
      </c>
      <c r="F446" s="103">
        <v>17289.490000000002</v>
      </c>
      <c r="G446" s="103">
        <v>17289.490000000002</v>
      </c>
      <c r="H446" s="103">
        <v>17289.490000000002</v>
      </c>
      <c r="I446" s="103">
        <v>17289.490000000002</v>
      </c>
      <c r="J446" s="101"/>
      <c r="L446" s="143"/>
      <c r="M446" s="86"/>
      <c r="N446" s="86"/>
      <c r="O446" s="86"/>
      <c r="P446" s="86"/>
    </row>
    <row r="447" spans="1:20" x14ac:dyDescent="0.25">
      <c r="A447" s="11" t="s">
        <v>216</v>
      </c>
      <c r="B447" s="51"/>
      <c r="C447" s="11"/>
      <c r="D447" s="30">
        <v>27576</v>
      </c>
      <c r="E447" s="30">
        <v>27576</v>
      </c>
      <c r="F447" s="30">
        <v>27576</v>
      </c>
      <c r="G447" s="30">
        <v>27576</v>
      </c>
      <c r="H447" s="30">
        <v>27576</v>
      </c>
      <c r="I447" s="30">
        <v>27576</v>
      </c>
      <c r="J447" s="149"/>
      <c r="L447" s="86"/>
      <c r="M447" s="86"/>
      <c r="N447" s="86"/>
      <c r="O447" s="86"/>
      <c r="P447" s="86"/>
    </row>
    <row r="448" spans="1:20" x14ac:dyDescent="0.25">
      <c r="A448" s="11" t="s">
        <v>82</v>
      </c>
      <c r="B448" s="51"/>
      <c r="C448" s="11"/>
      <c r="D448" s="30">
        <v>8991.7900000000009</v>
      </c>
      <c r="E448" s="30">
        <v>8991.7900000000009</v>
      </c>
      <c r="F448" s="103">
        <v>9083.19</v>
      </c>
      <c r="G448" s="103">
        <v>9083.19</v>
      </c>
      <c r="H448" s="103">
        <v>9083.19</v>
      </c>
      <c r="I448" s="103">
        <v>9083.19</v>
      </c>
      <c r="J448" s="101"/>
      <c r="K448" s="144"/>
    </row>
    <row r="449" spans="1:20" x14ac:dyDescent="0.25">
      <c r="A449" s="11" t="s">
        <v>59</v>
      </c>
      <c r="B449" s="51"/>
      <c r="C449" s="11"/>
      <c r="D449" s="30">
        <v>4498.32</v>
      </c>
      <c r="E449" s="30">
        <v>4498.32</v>
      </c>
      <c r="F449" s="103">
        <v>4498.32</v>
      </c>
      <c r="G449" s="103">
        <v>4498.32</v>
      </c>
      <c r="H449" s="103">
        <v>4498.32</v>
      </c>
      <c r="I449" s="103">
        <v>4498.32</v>
      </c>
      <c r="J449" s="101"/>
      <c r="K449" s="144"/>
    </row>
    <row r="450" spans="1:20" x14ac:dyDescent="0.25">
      <c r="A450" s="11" t="s">
        <v>60</v>
      </c>
      <c r="B450" s="51"/>
      <c r="C450" s="11"/>
      <c r="D450" s="30">
        <v>4084.8</v>
      </c>
      <c r="E450" s="30">
        <v>4084.8</v>
      </c>
      <c r="F450" s="103">
        <v>0</v>
      </c>
      <c r="G450" s="103">
        <v>0</v>
      </c>
      <c r="H450" s="103">
        <v>0</v>
      </c>
      <c r="I450" s="103">
        <v>0</v>
      </c>
      <c r="J450" s="101"/>
      <c r="K450" s="144"/>
    </row>
    <row r="451" spans="1:20" x14ac:dyDescent="0.25">
      <c r="A451" s="11" t="s">
        <v>427</v>
      </c>
      <c r="B451" s="51"/>
      <c r="C451" s="11"/>
      <c r="D451" s="30">
        <v>16</v>
      </c>
      <c r="E451" s="30">
        <v>16</v>
      </c>
      <c r="F451" s="103">
        <v>30</v>
      </c>
      <c r="G451" s="103">
        <v>30</v>
      </c>
      <c r="H451" s="103">
        <v>30</v>
      </c>
      <c r="I451" s="103">
        <v>30</v>
      </c>
      <c r="J451" s="101"/>
      <c r="K451" s="41"/>
      <c r="L451" s="41"/>
      <c r="M451" s="41"/>
      <c r="N451" s="41"/>
      <c r="O451" s="41"/>
      <c r="P451" s="41"/>
      <c r="Q451" s="41"/>
      <c r="R451" s="41"/>
      <c r="S451" s="41"/>
      <c r="T451" s="41"/>
    </row>
    <row r="452" spans="1:20" x14ac:dyDescent="0.25">
      <c r="A452" s="167"/>
      <c r="B452" s="169" t="s">
        <v>73</v>
      </c>
      <c r="C452" s="169"/>
      <c r="D452" s="32">
        <f t="shared" ref="D452:I452" si="137">SUM(D446:D451)</f>
        <v>62247.460000000006</v>
      </c>
      <c r="E452" s="32">
        <f t="shared" si="137"/>
        <v>62247.460000000006</v>
      </c>
      <c r="F452" s="32">
        <f t="shared" si="137"/>
        <v>58477.000000000007</v>
      </c>
      <c r="G452" s="32">
        <f t="shared" si="137"/>
        <v>58477.000000000007</v>
      </c>
      <c r="H452" s="32">
        <f t="shared" si="137"/>
        <v>58477.000000000007</v>
      </c>
      <c r="I452" s="32">
        <f t="shared" si="137"/>
        <v>58477.000000000007</v>
      </c>
      <c r="J452" s="75"/>
      <c r="K452" s="41"/>
      <c r="L452" s="67"/>
      <c r="M452" s="41"/>
      <c r="N452" s="41"/>
      <c r="O452" s="41"/>
      <c r="P452" s="41"/>
      <c r="Q452" s="41"/>
      <c r="R452" s="41"/>
      <c r="S452" s="41"/>
      <c r="T452" s="41"/>
    </row>
    <row r="453" spans="1:20" x14ac:dyDescent="0.25">
      <c r="A453" s="167"/>
      <c r="B453" s="170"/>
      <c r="C453" s="170"/>
      <c r="D453" s="170"/>
      <c r="E453" s="170"/>
      <c r="F453" s="170"/>
      <c r="G453" s="170"/>
      <c r="H453" s="170"/>
      <c r="I453" s="13"/>
      <c r="J453" s="13"/>
      <c r="K453" s="41"/>
      <c r="L453" s="67"/>
      <c r="M453" s="41"/>
      <c r="N453" s="41"/>
      <c r="O453" s="41"/>
      <c r="P453" s="41"/>
      <c r="Q453" s="41"/>
      <c r="R453" s="41"/>
      <c r="S453" s="41"/>
      <c r="T453" s="41"/>
    </row>
    <row r="454" spans="1:20" x14ac:dyDescent="0.25">
      <c r="A454" s="167"/>
      <c r="B454" s="172" t="s">
        <v>72</v>
      </c>
      <c r="C454" s="172"/>
      <c r="D454" s="9">
        <f t="shared" ref="D454:I454" si="138">D407+D332+D320+D315+D305+D300+D281+D273+D264+D240+D227+D221</f>
        <v>2771990.57</v>
      </c>
      <c r="E454" s="9">
        <f t="shared" si="138"/>
        <v>2877315.0199999996</v>
      </c>
      <c r="F454" s="9">
        <f t="shared" si="138"/>
        <v>2822937.14</v>
      </c>
      <c r="G454" s="9">
        <f t="shared" si="138"/>
        <v>3098063.9299999997</v>
      </c>
      <c r="H454" s="9">
        <f t="shared" si="138"/>
        <v>3195347.66</v>
      </c>
      <c r="I454" s="9">
        <f t="shared" si="138"/>
        <v>3138427.04</v>
      </c>
      <c r="J454" s="81"/>
      <c r="K454" s="41"/>
      <c r="L454" s="67"/>
      <c r="M454" s="41"/>
      <c r="N454" s="41"/>
      <c r="O454" s="41"/>
      <c r="P454" s="41"/>
      <c r="Q454" s="41"/>
      <c r="R454" s="41"/>
      <c r="S454" s="41"/>
      <c r="T454" s="41"/>
    </row>
    <row r="455" spans="1:20" x14ac:dyDescent="0.25">
      <c r="A455" s="167"/>
      <c r="B455" s="170"/>
      <c r="C455" s="170"/>
      <c r="D455" s="170"/>
      <c r="E455" s="170"/>
      <c r="F455" s="170"/>
      <c r="G455" s="170"/>
      <c r="H455" s="170"/>
      <c r="I455" s="13"/>
      <c r="J455" s="13"/>
      <c r="K455" s="67"/>
      <c r="L455" s="67"/>
      <c r="M455" s="41"/>
      <c r="N455" s="41"/>
      <c r="O455" s="41"/>
      <c r="P455" s="41"/>
      <c r="Q455" s="41"/>
      <c r="R455" s="41"/>
      <c r="S455" s="41"/>
      <c r="T455" s="41"/>
    </row>
    <row r="456" spans="1:20" x14ac:dyDescent="0.25">
      <c r="A456" s="167"/>
      <c r="B456" s="172" t="s">
        <v>67</v>
      </c>
      <c r="C456" s="172"/>
      <c r="D456" s="9">
        <f t="shared" ref="D456:I456" si="139">D454+D445+D452</f>
        <v>2969908.69</v>
      </c>
      <c r="E456" s="9">
        <f t="shared" si="139"/>
        <v>3127672.9199999995</v>
      </c>
      <c r="F456" s="9">
        <f t="shared" si="139"/>
        <v>2902963.58</v>
      </c>
      <c r="G456" s="9">
        <f t="shared" si="139"/>
        <v>3556256.59</v>
      </c>
      <c r="H456" s="9">
        <f t="shared" si="139"/>
        <v>3449240.44</v>
      </c>
      <c r="I456" s="9">
        <f t="shared" si="139"/>
        <v>3395728.82</v>
      </c>
      <c r="J456" s="81"/>
      <c r="K456" s="41"/>
      <c r="L456" s="67"/>
      <c r="M456" s="41"/>
      <c r="N456" s="41"/>
      <c r="O456" s="41"/>
      <c r="P456" s="41"/>
      <c r="Q456" s="41"/>
      <c r="R456" s="41"/>
      <c r="S456" s="41"/>
      <c r="T456" s="41"/>
    </row>
    <row r="457" spans="1:20" x14ac:dyDescent="0.25">
      <c r="F457" s="13"/>
      <c r="G457" s="13"/>
      <c r="H457" s="13"/>
      <c r="I457" s="13"/>
      <c r="J457" s="13"/>
      <c r="L457" s="67"/>
    </row>
    <row r="458" spans="1:20" x14ac:dyDescent="0.25">
      <c r="F458" s="13"/>
      <c r="G458" s="13"/>
      <c r="H458" s="13"/>
      <c r="I458" s="13"/>
      <c r="J458" s="13"/>
      <c r="L458" s="67"/>
    </row>
    <row r="459" spans="1:20" x14ac:dyDescent="0.25">
      <c r="F459" s="75"/>
      <c r="G459" s="75"/>
      <c r="H459" s="75"/>
      <c r="I459" s="75"/>
      <c r="J459" s="75"/>
    </row>
    <row r="460" spans="1:20" x14ac:dyDescent="0.25">
      <c r="F460" s="76"/>
      <c r="G460" s="76"/>
      <c r="H460" s="76"/>
      <c r="I460" s="76"/>
      <c r="J460" s="76"/>
    </row>
    <row r="461" spans="1:20" x14ac:dyDescent="0.25">
      <c r="F461" s="76"/>
      <c r="G461" s="76"/>
      <c r="H461" s="76"/>
      <c r="I461" s="76"/>
      <c r="J461" s="76"/>
    </row>
    <row r="462" spans="1:20" x14ac:dyDescent="0.25">
      <c r="F462" s="76"/>
      <c r="G462" s="76"/>
      <c r="H462" s="76"/>
      <c r="I462" s="76"/>
      <c r="J462" s="76"/>
    </row>
    <row r="463" spans="1:20" x14ac:dyDescent="0.25">
      <c r="F463" s="76"/>
      <c r="G463" s="76"/>
      <c r="H463" s="76"/>
      <c r="I463" s="76"/>
      <c r="J463" s="76"/>
    </row>
    <row r="464" spans="1:20" x14ac:dyDescent="0.25">
      <c r="F464" s="76"/>
      <c r="G464" s="76"/>
      <c r="H464" s="76"/>
      <c r="I464" s="76"/>
      <c r="J464" s="76"/>
      <c r="K464" s="41"/>
    </row>
    <row r="465" spans="6:11" x14ac:dyDescent="0.25">
      <c r="F465" s="76"/>
      <c r="G465" s="76"/>
      <c r="H465" s="76"/>
      <c r="I465" s="76"/>
      <c r="J465" s="76"/>
      <c r="K465" s="41"/>
    </row>
    <row r="466" spans="6:11" x14ac:dyDescent="0.25">
      <c r="F466" s="76"/>
      <c r="G466" s="76"/>
      <c r="H466" s="76"/>
      <c r="I466" s="76"/>
      <c r="J466" s="76"/>
    </row>
    <row r="467" spans="6:11" x14ac:dyDescent="0.25">
      <c r="F467" s="75"/>
      <c r="G467" s="75"/>
      <c r="H467" s="75"/>
      <c r="I467" s="75"/>
      <c r="J467" s="75"/>
    </row>
    <row r="469" spans="6:11" x14ac:dyDescent="0.25">
      <c r="F469" s="81"/>
      <c r="G469" s="81"/>
      <c r="H469" s="81"/>
      <c r="I469" s="81"/>
      <c r="J469" s="81"/>
    </row>
    <row r="471" spans="6:11" x14ac:dyDescent="0.25">
      <c r="F471" s="81"/>
      <c r="G471" s="81"/>
      <c r="H471" s="81"/>
      <c r="I471" s="81"/>
      <c r="J471" s="81"/>
    </row>
  </sheetData>
  <mergeCells count="68">
    <mergeCell ref="B454:C454"/>
    <mergeCell ref="B91:C91"/>
    <mergeCell ref="B216:C216"/>
    <mergeCell ref="B218:C218"/>
    <mergeCell ref="B217:C217"/>
    <mergeCell ref="B300:C300"/>
    <mergeCell ref="B219:C219"/>
    <mergeCell ref="B233:C233"/>
    <mergeCell ref="B248:C248"/>
    <mergeCell ref="B272:C272"/>
    <mergeCell ref="B281:C281"/>
    <mergeCell ref="B220:C220"/>
    <mergeCell ref="B221:C221"/>
    <mergeCell ref="B226:C226"/>
    <mergeCell ref="B227:C227"/>
    <mergeCell ref="K80:L80"/>
    <mergeCell ref="K89:L89"/>
    <mergeCell ref="L98:P98"/>
    <mergeCell ref="B86:C86"/>
    <mergeCell ref="D102:D108"/>
    <mergeCell ref="E102:E108"/>
    <mergeCell ref="F102:F108"/>
    <mergeCell ref="G102:G108"/>
    <mergeCell ref="L328:M328"/>
    <mergeCell ref="K445:M445"/>
    <mergeCell ref="K300:L300"/>
    <mergeCell ref="K304:L304"/>
    <mergeCell ref="K310:N310"/>
    <mergeCell ref="L316:O316"/>
    <mergeCell ref="K326:L326"/>
    <mergeCell ref="L323:M323"/>
    <mergeCell ref="K290:L290"/>
    <mergeCell ref="K278:L278"/>
    <mergeCell ref="K276:L276"/>
    <mergeCell ref="K275:L275"/>
    <mergeCell ref="K234:L234"/>
    <mergeCell ref="K192:L192"/>
    <mergeCell ref="K187:L187"/>
    <mergeCell ref="A1:H1"/>
    <mergeCell ref="I102:I108"/>
    <mergeCell ref="J102:J108"/>
    <mergeCell ref="J94:J97"/>
    <mergeCell ref="L107:O107"/>
    <mergeCell ref="L183:P183"/>
    <mergeCell ref="K4:L4"/>
    <mergeCell ref="K5:L5"/>
    <mergeCell ref="K20:M20"/>
    <mergeCell ref="L50:O51"/>
    <mergeCell ref="B3:C3"/>
    <mergeCell ref="B87:C87"/>
    <mergeCell ref="K59:L59"/>
    <mergeCell ref="K60:L60"/>
    <mergeCell ref="A452:A456"/>
    <mergeCell ref="A3:A445"/>
    <mergeCell ref="B332:C332"/>
    <mergeCell ref="B445:C445"/>
    <mergeCell ref="B452:C452"/>
    <mergeCell ref="B453:H453"/>
    <mergeCell ref="B455:H455"/>
    <mergeCell ref="B304:C304"/>
    <mergeCell ref="B314:C314"/>
    <mergeCell ref="B315:C315"/>
    <mergeCell ref="B319:C319"/>
    <mergeCell ref="B320:C320"/>
    <mergeCell ref="B456:C456"/>
    <mergeCell ref="H102:H108"/>
    <mergeCell ref="B70:C70"/>
    <mergeCell ref="B82:C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1"/>
  <sheetViews>
    <sheetView workbookViewId="0">
      <selection activeCell="D6" sqref="D6"/>
    </sheetView>
  </sheetViews>
  <sheetFormatPr defaultRowHeight="15" x14ac:dyDescent="0.25"/>
  <cols>
    <col min="1" max="1" width="41.5703125" customWidth="1"/>
    <col min="2" max="4" width="20.140625" customWidth="1"/>
    <col min="7" max="7" width="22.85546875" customWidth="1"/>
  </cols>
  <sheetData>
    <row r="1" spans="1:7" ht="32.25" customHeight="1" x14ac:dyDescent="0.25">
      <c r="A1" s="102"/>
      <c r="B1" s="10" t="s">
        <v>580</v>
      </c>
      <c r="C1" s="120" t="s">
        <v>577</v>
      </c>
      <c r="D1" s="120" t="s">
        <v>578</v>
      </c>
    </row>
    <row r="2" spans="1:7" ht="32.25" customHeight="1" x14ac:dyDescent="0.25">
      <c r="A2" s="15" t="s">
        <v>61</v>
      </c>
      <c r="B2" s="19">
        <v>3155631.15</v>
      </c>
      <c r="C2" s="121">
        <v>3261301.72</v>
      </c>
      <c r="D2" s="121">
        <f>'2022_upr-11'!I70</f>
        <v>3245259.74</v>
      </c>
      <c r="G2" s="19"/>
    </row>
    <row r="3" spans="1:7" ht="32.25" customHeight="1" x14ac:dyDescent="0.25">
      <c r="A3" s="15" t="s">
        <v>62</v>
      </c>
      <c r="B3" s="19">
        <v>3098063.93</v>
      </c>
      <c r="C3" s="121">
        <v>3195347.66</v>
      </c>
      <c r="D3" s="121">
        <f>'2022_upr-11'!I454</f>
        <v>3138427.04</v>
      </c>
    </row>
    <row r="4" spans="1:7" ht="32.25" customHeight="1" x14ac:dyDescent="0.25">
      <c r="A4" s="17" t="s">
        <v>74</v>
      </c>
      <c r="B4" s="18">
        <f>B2-B3</f>
        <v>57567.219999999739</v>
      </c>
      <c r="C4" s="18">
        <f>C2-C3</f>
        <v>65954.060000000056</v>
      </c>
      <c r="D4" s="18">
        <f>D2-D3</f>
        <v>106832.70000000019</v>
      </c>
    </row>
    <row r="5" spans="1:7" ht="32.25" customHeight="1" x14ac:dyDescent="0.25">
      <c r="A5" s="15" t="s">
        <v>63</v>
      </c>
      <c r="B5" s="16">
        <v>25595.439999999999</v>
      </c>
      <c r="C5" s="121">
        <v>33297.230000000003</v>
      </c>
      <c r="D5" s="121">
        <v>34004.58</v>
      </c>
    </row>
    <row r="6" spans="1:7" ht="32.25" customHeight="1" x14ac:dyDescent="0.25">
      <c r="A6" s="15" t="s">
        <v>64</v>
      </c>
      <c r="B6" s="16">
        <v>399715.66</v>
      </c>
      <c r="C6" s="121">
        <v>195415.78</v>
      </c>
      <c r="D6" s="121">
        <v>198824.78</v>
      </c>
    </row>
    <row r="7" spans="1:7" ht="32.25" customHeight="1" x14ac:dyDescent="0.25">
      <c r="A7" s="17" t="s">
        <v>75</v>
      </c>
      <c r="B7" s="18">
        <f>B5-B6</f>
        <v>-374120.22</v>
      </c>
      <c r="C7" s="18">
        <f>C5-C6</f>
        <v>-162118.54999999999</v>
      </c>
      <c r="D7" s="18">
        <f>D5-D6</f>
        <v>-164820.20000000001</v>
      </c>
    </row>
    <row r="8" spans="1:7" ht="32.25" customHeight="1" x14ac:dyDescent="0.25">
      <c r="A8" s="15" t="s">
        <v>65</v>
      </c>
      <c r="B8" s="16">
        <v>375030</v>
      </c>
      <c r="C8" s="121">
        <v>170627.59</v>
      </c>
      <c r="D8" s="121">
        <v>170603.59</v>
      </c>
    </row>
    <row r="9" spans="1:7" ht="32.25" customHeight="1" x14ac:dyDescent="0.25">
      <c r="A9" s="15" t="s">
        <v>66</v>
      </c>
      <c r="B9" s="16">
        <v>58477</v>
      </c>
      <c r="C9" s="121">
        <v>58477</v>
      </c>
      <c r="D9" s="121">
        <v>58477</v>
      </c>
    </row>
    <row r="10" spans="1:7" ht="32.25" customHeight="1" x14ac:dyDescent="0.25">
      <c r="A10" s="17" t="s">
        <v>76</v>
      </c>
      <c r="B10" s="18">
        <f>B8-B9</f>
        <v>316553</v>
      </c>
      <c r="C10" s="18">
        <f>C8-C9</f>
        <v>112150.59</v>
      </c>
      <c r="D10" s="18">
        <f>D8-D9</f>
        <v>112126.59</v>
      </c>
    </row>
    <row r="11" spans="1:7" ht="32.25" customHeight="1" x14ac:dyDescent="0.25">
      <c r="A11" s="78" t="s">
        <v>77</v>
      </c>
      <c r="B11" s="79">
        <f>B2+B5+B8-(B3+B6+B9)</f>
        <v>0</v>
      </c>
      <c r="C11" s="79">
        <f>C2+C5+C8-(C3+C6+C9)</f>
        <v>15986.100000000093</v>
      </c>
      <c r="D11" s="79">
        <f>D2+D5+D8-(D3+D6+D9)</f>
        <v>54139.090000000317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2022_upr-11</vt:lpstr>
      <vt:lpstr>2022_rek_upr-11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2022-11-23T07:39:18Z</cp:lastPrinted>
  <dcterms:created xsi:type="dcterms:W3CDTF">2018-12-11T07:13:16Z</dcterms:created>
  <dcterms:modified xsi:type="dcterms:W3CDTF">2022-12-09T13:44:05Z</dcterms:modified>
</cp:coreProperties>
</file>