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MsZ\6_2023\RO_2\"/>
    </mc:Choice>
  </mc:AlternateContent>
  <xr:revisionPtr revIDLastSave="0" documentId="13_ncr:1_{841477E4-EE4D-4F3F-90F8-3C9DF860745A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2023_schv" sheetId="7" r:id="rId1"/>
    <sheet name="2023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0" i="7" l="1"/>
  <c r="F9" i="8"/>
  <c r="F5" i="8"/>
  <c r="F2" i="8"/>
  <c r="H71" i="7"/>
  <c r="G71" i="7"/>
  <c r="F71" i="7"/>
  <c r="H447" i="7"/>
  <c r="H429" i="7"/>
  <c r="H418" i="7" s="1"/>
  <c r="H409" i="7"/>
  <c r="H402" i="7"/>
  <c r="H393" i="7"/>
  <c r="H389" i="7"/>
  <c r="H384" i="7"/>
  <c r="H379" i="7"/>
  <c r="H376" i="7"/>
  <c r="H368" i="7"/>
  <c r="H365" i="7"/>
  <c r="H362" i="7"/>
  <c r="H356" i="7"/>
  <c r="H349" i="7"/>
  <c r="H343" i="7"/>
  <c r="H340" i="7"/>
  <c r="H338" i="7"/>
  <c r="H339" i="7" s="1"/>
  <c r="H326" i="7"/>
  <c r="H324" i="7"/>
  <c r="H321" i="7"/>
  <c r="H316" i="7"/>
  <c r="H311" i="7"/>
  <c r="H312" i="7" s="1"/>
  <c r="H295" i="7"/>
  <c r="H289" i="7"/>
  <c r="H287" i="7"/>
  <c r="H284" i="7"/>
  <c r="H273" i="7"/>
  <c r="H279" i="7" s="1"/>
  <c r="H280" i="7" s="1"/>
  <c r="H270" i="7"/>
  <c r="H255" i="7"/>
  <c r="H246" i="7"/>
  <c r="H244" i="7"/>
  <c r="H240" i="7"/>
  <c r="H238" i="7"/>
  <c r="H232" i="7"/>
  <c r="H234" i="7" s="1"/>
  <c r="H219" i="7"/>
  <c r="H215" i="7"/>
  <c r="H205" i="7"/>
  <c r="H200" i="7"/>
  <c r="H191" i="7"/>
  <c r="H186" i="7"/>
  <c r="H179" i="7"/>
  <c r="H173" i="7"/>
  <c r="H158" i="7"/>
  <c r="H152" i="7" s="1"/>
  <c r="H148" i="7"/>
  <c r="H136" i="7"/>
  <c r="H128" i="7"/>
  <c r="H119" i="7"/>
  <c r="H108" i="7"/>
  <c r="H100" i="7"/>
  <c r="H98" i="7"/>
  <c r="H88" i="7"/>
  <c r="H93" i="7" s="1"/>
  <c r="F8" i="8" s="1"/>
  <c r="F10" i="8" s="1"/>
  <c r="H80" i="7"/>
  <c r="H86" i="7" s="1"/>
  <c r="H26" i="7"/>
  <c r="H21" i="7"/>
  <c r="H12" i="7"/>
  <c r="G88" i="7"/>
  <c r="G80" i="7"/>
  <c r="G86" i="7" s="1"/>
  <c r="G158" i="7"/>
  <c r="G215" i="7"/>
  <c r="F86" i="7"/>
  <c r="H307" i="7" l="1"/>
  <c r="H327" i="7"/>
  <c r="H440" i="7"/>
  <c r="F6" i="8" s="1"/>
  <c r="F7" i="8" s="1"/>
  <c r="H47" i="7"/>
  <c r="H72" i="7" s="1"/>
  <c r="H118" i="7"/>
  <c r="H271" i="7"/>
  <c r="H189" i="7"/>
  <c r="H223" i="7" s="1"/>
  <c r="H228" i="7" s="1"/>
  <c r="H414" i="7"/>
  <c r="H99" i="7"/>
  <c r="H322" i="7"/>
  <c r="H247" i="7"/>
  <c r="H288" i="7"/>
  <c r="G93" i="7"/>
  <c r="E8" i="8" s="1"/>
  <c r="G429" i="7"/>
  <c r="G440" i="7" s="1"/>
  <c r="E6" i="8" s="1"/>
  <c r="H449" i="7" l="1"/>
  <c r="E5" i="8"/>
  <c r="H451" i="7" l="1"/>
  <c r="F3" i="8"/>
  <c r="E418" i="7"/>
  <c r="E349" i="7"/>
  <c r="E215" i="7"/>
  <c r="E71" i="7"/>
  <c r="E26" i="7"/>
  <c r="E21" i="7"/>
  <c r="E17" i="7"/>
  <c r="E12" i="7"/>
  <c r="E86" i="7"/>
  <c r="E93" i="7"/>
  <c r="E98" i="7"/>
  <c r="E100" i="7"/>
  <c r="E108" i="7"/>
  <c r="E119" i="7"/>
  <c r="E128" i="7"/>
  <c r="E136" i="7"/>
  <c r="E148" i="7"/>
  <c r="E158" i="7"/>
  <c r="E152" i="7" s="1"/>
  <c r="E173" i="7"/>
  <c r="E179" i="7"/>
  <c r="E186" i="7"/>
  <c r="E191" i="7"/>
  <c r="E200" i="7"/>
  <c r="E205" i="7"/>
  <c r="E219" i="7"/>
  <c r="E232" i="7"/>
  <c r="E234" i="7" s="1"/>
  <c r="E238" i="7"/>
  <c r="E240" i="7"/>
  <c r="E244" i="7"/>
  <c r="E246" i="7"/>
  <c r="E255" i="7"/>
  <c r="E270" i="7"/>
  <c r="E273" i="7"/>
  <c r="E279" i="7" s="1"/>
  <c r="E280" i="7" s="1"/>
  <c r="E284" i="7"/>
  <c r="E287" i="7"/>
  <c r="E290" i="7"/>
  <c r="E289" i="7" s="1"/>
  <c r="E295" i="7"/>
  <c r="E311" i="7"/>
  <c r="E312" i="7" s="1"/>
  <c r="E316" i="7"/>
  <c r="E321" i="7"/>
  <c r="E324" i="7"/>
  <c r="E326" i="7"/>
  <c r="E338" i="7"/>
  <c r="E339" i="7" s="1"/>
  <c r="E340" i="7"/>
  <c r="E343" i="7"/>
  <c r="E356" i="7"/>
  <c r="E362" i="7"/>
  <c r="E365" i="7"/>
  <c r="E368" i="7"/>
  <c r="E376" i="7"/>
  <c r="E379" i="7"/>
  <c r="E384" i="7"/>
  <c r="E389" i="7"/>
  <c r="E393" i="7"/>
  <c r="E402" i="7"/>
  <c r="E409" i="7"/>
  <c r="E447" i="7"/>
  <c r="F4" i="8" l="1"/>
  <c r="F11" i="8"/>
  <c r="E327" i="7"/>
  <c r="E271" i="7"/>
  <c r="E47" i="7"/>
  <c r="E72" i="7" s="1"/>
  <c r="E414" i="7"/>
  <c r="E322" i="7"/>
  <c r="E307" i="7"/>
  <c r="E288" i="7"/>
  <c r="E99" i="7"/>
  <c r="E189" i="7"/>
  <c r="E118" i="7"/>
  <c r="E247" i="7"/>
  <c r="E223" i="7" l="1"/>
  <c r="E228" i="7" s="1"/>
  <c r="E449" i="7" s="1"/>
  <c r="F418" i="7" l="1"/>
  <c r="F440" i="7" s="1"/>
  <c r="G447" i="7"/>
  <c r="G418" i="7"/>
  <c r="G409" i="7"/>
  <c r="G402" i="7"/>
  <c r="G393" i="7"/>
  <c r="G389" i="7"/>
  <c r="G384" i="7"/>
  <c r="G379" i="7"/>
  <c r="G376" i="7"/>
  <c r="G368" i="7"/>
  <c r="G365" i="7"/>
  <c r="G362" i="7"/>
  <c r="G356" i="7"/>
  <c r="G349" i="7"/>
  <c r="G343" i="7"/>
  <c r="G340" i="7"/>
  <c r="G338" i="7"/>
  <c r="G339" i="7" s="1"/>
  <c r="G326" i="7"/>
  <c r="G324" i="7"/>
  <c r="G321" i="7"/>
  <c r="G316" i="7"/>
  <c r="G311" i="7"/>
  <c r="G312" i="7" s="1"/>
  <c r="G295" i="7"/>
  <c r="G289" i="7"/>
  <c r="G287" i="7"/>
  <c r="G284" i="7"/>
  <c r="G273" i="7"/>
  <c r="G279" i="7" s="1"/>
  <c r="G280" i="7" s="1"/>
  <c r="G270" i="7"/>
  <c r="G255" i="7"/>
  <c r="G246" i="7"/>
  <c r="G244" i="7"/>
  <c r="G240" i="7"/>
  <c r="G238" i="7"/>
  <c r="G232" i="7"/>
  <c r="G234" i="7" s="1"/>
  <c r="G219" i="7"/>
  <c r="G205" i="7"/>
  <c r="G200" i="7"/>
  <c r="G191" i="7"/>
  <c r="G186" i="7"/>
  <c r="G179" i="7"/>
  <c r="G173" i="7"/>
  <c r="G152" i="7"/>
  <c r="G148" i="7"/>
  <c r="G136" i="7"/>
  <c r="G128" i="7"/>
  <c r="G119" i="7"/>
  <c r="G108" i="7"/>
  <c r="G100" i="7"/>
  <c r="G98" i="7"/>
  <c r="G26" i="7"/>
  <c r="G21" i="7"/>
  <c r="G12" i="7"/>
  <c r="F447" i="7"/>
  <c r="F409" i="7"/>
  <c r="F402" i="7"/>
  <c r="F393" i="7"/>
  <c r="F389" i="7"/>
  <c r="F384" i="7"/>
  <c r="F379" i="7"/>
  <c r="F376" i="7"/>
  <c r="F368" i="7"/>
  <c r="F365" i="7"/>
  <c r="F362" i="7"/>
  <c r="F356" i="7"/>
  <c r="F349" i="7"/>
  <c r="F343" i="7"/>
  <c r="F340" i="7"/>
  <c r="F338" i="7"/>
  <c r="F339" i="7" s="1"/>
  <c r="F326" i="7"/>
  <c r="F324" i="7"/>
  <c r="F321" i="7"/>
  <c r="F316" i="7"/>
  <c r="F311" i="7"/>
  <c r="F312" i="7" s="1"/>
  <c r="F295" i="7"/>
  <c r="F290" i="7"/>
  <c r="F289" i="7" s="1"/>
  <c r="F287" i="7"/>
  <c r="F284" i="7"/>
  <c r="F273" i="7"/>
  <c r="F279" i="7" s="1"/>
  <c r="F280" i="7" s="1"/>
  <c r="F270" i="7"/>
  <c r="F255" i="7"/>
  <c r="F246" i="7"/>
  <c r="F244" i="7"/>
  <c r="F240" i="7"/>
  <c r="F238" i="7"/>
  <c r="F232" i="7"/>
  <c r="F234" i="7" s="1"/>
  <c r="F219" i="7"/>
  <c r="F215" i="7"/>
  <c r="F205" i="7"/>
  <c r="F200" i="7"/>
  <c r="F191" i="7"/>
  <c r="F186" i="7"/>
  <c r="F179" i="7"/>
  <c r="F173" i="7"/>
  <c r="F158" i="7"/>
  <c r="F152" i="7" s="1"/>
  <c r="F148" i="7"/>
  <c r="F136" i="7"/>
  <c r="F128" i="7"/>
  <c r="F119" i="7"/>
  <c r="F108" i="7"/>
  <c r="F100" i="7"/>
  <c r="F98" i="7"/>
  <c r="F93" i="7"/>
  <c r="F26" i="7"/>
  <c r="F21" i="7"/>
  <c r="F17" i="7"/>
  <c r="F12" i="7"/>
  <c r="D311" i="7"/>
  <c r="D200" i="7"/>
  <c r="F322" i="7" l="1"/>
  <c r="F189" i="7"/>
  <c r="G322" i="7"/>
  <c r="G47" i="7"/>
  <c r="G72" i="7" s="1"/>
  <c r="E2" i="8" s="1"/>
  <c r="G118" i="7"/>
  <c r="F271" i="7"/>
  <c r="G189" i="7"/>
  <c r="F99" i="7"/>
  <c r="F288" i="7"/>
  <c r="G99" i="7"/>
  <c r="G307" i="7"/>
  <c r="G414" i="7"/>
  <c r="F47" i="7"/>
  <c r="F72" i="7" s="1"/>
  <c r="F118" i="7"/>
  <c r="F414" i="7"/>
  <c r="G247" i="7"/>
  <c r="G271" i="7"/>
  <c r="G288" i="7"/>
  <c r="G327" i="7"/>
  <c r="F307" i="7"/>
  <c r="F247" i="7"/>
  <c r="F327" i="7"/>
  <c r="E9" i="8"/>
  <c r="F223" i="7" l="1"/>
  <c r="F228" i="7" s="1"/>
  <c r="F449" i="7" s="1"/>
  <c r="F451" i="7" s="1"/>
  <c r="G223" i="7"/>
  <c r="G228" i="7" s="1"/>
  <c r="G449" i="7" s="1"/>
  <c r="E7" i="8"/>
  <c r="E10" i="8"/>
  <c r="G451" i="7" l="1"/>
  <c r="E3" i="8"/>
  <c r="E4" i="8" s="1"/>
  <c r="E11" i="8" l="1"/>
  <c r="D9" i="8" l="1"/>
  <c r="D8" i="8"/>
  <c r="D5" i="8"/>
  <c r="D6" i="8" l="1"/>
  <c r="D2" i="8"/>
  <c r="D362" i="7" l="1"/>
  <c r="D3" i="8" l="1"/>
  <c r="D365" i="7"/>
  <c r="D368" i="7"/>
  <c r="D349" i="7"/>
  <c r="C9" i="8" l="1"/>
  <c r="C8" i="8"/>
  <c r="C5" i="8"/>
  <c r="D447" i="7"/>
  <c r="B9" i="8" s="1"/>
  <c r="D418" i="7"/>
  <c r="D409" i="7"/>
  <c r="D402" i="7"/>
  <c r="D393" i="7"/>
  <c r="D389" i="7"/>
  <c r="D384" i="7"/>
  <c r="D379" i="7"/>
  <c r="D376" i="7"/>
  <c r="D356" i="7"/>
  <c r="D343" i="7"/>
  <c r="D340" i="7"/>
  <c r="D338" i="7"/>
  <c r="D326" i="7"/>
  <c r="D324" i="7"/>
  <c r="D321" i="7"/>
  <c r="D316" i="7"/>
  <c r="D295" i="7"/>
  <c r="D290" i="7"/>
  <c r="D289" i="7" s="1"/>
  <c r="D287" i="7"/>
  <c r="D284" i="7"/>
  <c r="D273" i="7"/>
  <c r="D270" i="7"/>
  <c r="D255" i="7"/>
  <c r="D246" i="7"/>
  <c r="D244" i="7"/>
  <c r="D240" i="7"/>
  <c r="D238" i="7"/>
  <c r="D232" i="7"/>
  <c r="D219" i="7"/>
  <c r="D215" i="7"/>
  <c r="D205" i="7"/>
  <c r="D191" i="7"/>
  <c r="D186" i="7"/>
  <c r="D179" i="7"/>
  <c r="D173" i="7"/>
  <c r="D158" i="7"/>
  <c r="D148" i="7"/>
  <c r="D136" i="7"/>
  <c r="D128" i="7"/>
  <c r="D119" i="7"/>
  <c r="D108" i="7"/>
  <c r="D100" i="7"/>
  <c r="D98" i="7"/>
  <c r="D93" i="7"/>
  <c r="B8" i="8" s="1"/>
  <c r="D86" i="7"/>
  <c r="B5" i="8" s="1"/>
  <c r="D71" i="7"/>
  <c r="D26" i="7"/>
  <c r="D21" i="7"/>
  <c r="D17" i="7"/>
  <c r="D12" i="7"/>
  <c r="D440" i="7" l="1"/>
  <c r="B6" i="8" s="1"/>
  <c r="D414" i="7"/>
  <c r="D279" i="7"/>
  <c r="D339" i="7"/>
  <c r="D312" i="7"/>
  <c r="D234" i="7"/>
  <c r="D152" i="7"/>
  <c r="D10" i="8"/>
  <c r="D118" i="7"/>
  <c r="D327" i="7"/>
  <c r="D99" i="7"/>
  <c r="D288" i="7"/>
  <c r="C10" i="8"/>
  <c r="D271" i="7"/>
  <c r="D189" i="7"/>
  <c r="D47" i="7"/>
  <c r="D247" i="7"/>
  <c r="D307" i="7"/>
  <c r="D322" i="7"/>
  <c r="C2" i="8"/>
  <c r="D7" i="8" l="1"/>
  <c r="D280" i="7"/>
  <c r="D72" i="7"/>
  <c r="B2" i="8" s="1"/>
  <c r="D223" i="7"/>
  <c r="C3" i="8" l="1"/>
  <c r="D228" i="7"/>
  <c r="D11" i="8"/>
  <c r="D449" i="7" l="1"/>
  <c r="B3" i="8" s="1"/>
  <c r="C4" i="8"/>
  <c r="D4" i="8"/>
  <c r="D451" i="7" l="1"/>
  <c r="B7" i="8"/>
  <c r="B10" i="8" l="1"/>
  <c r="B11" i="8" l="1"/>
  <c r="B4" i="8"/>
  <c r="E440" i="7" l="1"/>
  <c r="E451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  <author>hp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rozpisu zverejneného MFSR.</t>
        </r>
      </text>
    </comment>
    <comment ref="H4" authorId="0" shapeId="0" xr:uid="{E0A549D2-9191-4771-80E0-D76E181EA25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predikcie Rady pre rozpočtovú zodpovednosť SR.</t>
        </r>
      </text>
    </comment>
    <comment ref="H40" authorId="0" shapeId="0" xr:uid="{D5BD9E5A-DE21-4151-A64E-90BDAF55261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Vrátky zo ZŠ</t>
        </r>
      </text>
    </comment>
    <comment ref="H69" authorId="0" shapeId="0" xr:uid="{936BD804-804F-48E8-A542-3FACD10B48E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Napriek dotácii je energia za tri mesiace vyššia oproti r. 2022 o 15 000 Eur.</t>
        </r>
      </text>
    </comment>
    <comment ref="H70" authorId="0" shapeId="0" xr:uid="{FBA4DFEF-72BE-4B7F-8B31-86FA051FDD9E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Mala by nám byť schválená dotácia no doposiaľ nevieme v akej výške.</t>
        </r>
      </text>
    </comment>
    <comment ref="G80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V schválenom rozpočte nebolo. Každoročne sa predajú / vysporiadajú menšie /väčšie pozemky z ktorých je príjem. Z tohto dôvodu navrhujem zaradiť do rozpočtu.</t>
        </r>
      </text>
    </comment>
    <comment ref="H80" authorId="1" shapeId="0" xr:uid="{881AA422-81F5-4BE4-AE42-A92D38451F24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V schválenom rozpočte nebolo. Každoročne sa predajú / vysporiadajú menšie /väčšie pozemky z ktorých je príjem. Z tohto dôvodu navrhujem zaradiť do rozpočtu.</t>
        </r>
      </text>
    </comment>
    <comment ref="G88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22 848,76 Eur spolufinancovanie vykurovanie v ZŠ
45 525,39 Eur spolufinančovanie Rek. Hviezdoslavova, Moyzesova, Kukučínová</t>
        </r>
      </text>
    </comment>
    <comment ref="H88" authorId="0" shapeId="0" xr:uid="{0FC95590-8EEE-4E4A-A9BE-A923A1950007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22 848,76 Eur spolufinancovanie vykurovanie v ZŠ
45 525,39 Eur spolufinančovanie Rek. Hviezdoslavova, Moyzesova, Kukučínová</t>
        </r>
      </text>
    </comment>
    <comment ref="H91" authorId="0" shapeId="0" xr:uid="{BDEE4F30-19B2-4C1A-B3F5-E0724ABB45E5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Vrátenie z minulého roku.</t>
        </r>
      </text>
    </comment>
    <comment ref="G153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Súvisí s presunom zamestnancov v rámci MsÚ.</t>
        </r>
      </text>
    </comment>
    <comment ref="H153" authorId="0" shapeId="0" xr:uid="{B0079AFF-19DC-4F62-9D7C-284E0DE91A99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Súvisí s presunom zamestnancov v rámci MsÚ.</t>
        </r>
      </text>
    </comment>
    <comment ref="G154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2000 Eur Nákup 2 ks nových PC v rámci obnovy techniky
1000 Eur bežná prevádzka MsÚ</t>
        </r>
      </text>
    </comment>
    <comment ref="H154" authorId="0" shapeId="0" xr:uid="{38B3EDCE-9304-4442-94AD-B8821788EBC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2000 Eur Nákup 2 ks nových PC v rámci obnovy techniky
1000 Eur bežná prevádzka MsÚ</t>
        </r>
      </text>
    </comment>
    <comment ref="G157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Posilnenie a rozšírenie kamerového systému v meste.</t>
        </r>
      </text>
    </comment>
    <comment ref="H157" authorId="0" shapeId="0" xr:uid="{5548F6E1-3122-4888-BEB9-4C80D74F5F2E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Posilnenie a rozšírenie kamerového systému v meste.</t>
        </r>
      </text>
    </comment>
    <comment ref="G172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Doplnenie programu kataster mapový podklad prekrytý s ÚP a s inženierskymi sieťami</t>
        </r>
      </text>
    </comment>
    <comment ref="H172" authorId="0" shapeId="0" xr:uid="{6FDFAA2D-4480-4FC8-A872-EB8704EA8171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Doplnenie programu kataster mapový podklad prekrytý s ÚP a s inženierskymi sieťami</t>
        </r>
      </text>
    </comment>
    <comment ref="H182" authorId="0" shapeId="0" xr:uid="{8A05FFBF-5637-4A88-B622-1E2747F8619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Oprava zariadení v ambulancii MUDr. Kollára</t>
        </r>
      </text>
    </comment>
    <comment ref="G183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Rekonštrukcia MsKs 20 000 Eur. Zvyšok bežná údržba budov.</t>
        </r>
      </text>
    </comment>
    <comment ref="G201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1" authorId="0" shapeId="0" xr:uid="{C9498462-616A-41BF-A0AD-63DE05A37ACD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2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2" authorId="0" shapeId="0" xr:uid="{261F9E5E-A61A-419E-8B8E-CF35A4573591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3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3" authorId="0" shapeId="0" xr:uid="{319CCAD9-740C-432D-AC74-5882C450609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6" authorId="0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6" authorId="0" shapeId="0" xr:uid="{B6D3D864-EBB6-4DF4-9153-3D45AD32D31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7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7" authorId="0" shapeId="0" xr:uid="{E26871BF-7CF0-40B6-8774-4C04683EDBA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G208" authorId="0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08" authorId="0" shapeId="0" xr:uid="{5E1DD8A5-036B-41B6-92E3-2C1513F847E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kolektívnej zmluvy.</t>
        </r>
      </text>
    </comment>
    <comment ref="H217" authorId="0" shapeId="0" xr:uid="{E669C54A-6F9B-4D98-B158-A878DFA08247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Zvýšil sa počet </t>
        </r>
      </text>
    </comment>
    <comment ref="G243" authorId="1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Nová cena: 360 Eur / mesiac s DPH (od 1.1.2022 je p. Bilák platca DPH)
Stará cena: 250 Eur / mesiac s DPH</t>
        </r>
      </text>
    </comment>
    <comment ref="H243" authorId="1" shapeId="0" xr:uid="{4B9624BF-2ACE-4C29-8D04-6AA80B729CEC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Nová cena: 360 Eur / mesiac s DPH (od 1.1.2022 je p. Bilák platca DPH)
Stará cena: 250 Eur / mesiac s DPH</t>
        </r>
      </text>
    </comment>
    <comment ref="G250" authorId="0" shapeId="0" xr:uid="{00000000-0006-0000-0000-00001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Nové zbrane pre MsP</t>
        </r>
      </text>
    </comment>
    <comment ref="H250" authorId="0" shapeId="0" xr:uid="{22CDE8B6-34C6-442D-A61A-ED27E1B41E4D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Nové zbrane pre MsP</t>
        </r>
      </text>
    </comment>
    <comment ref="G253" authorId="0" shapeId="0" xr:uid="{00000000-0006-0000-0000-000011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Nový rogram pre MsP týkajúci sa evidencie vozidiel.</t>
        </r>
      </text>
    </comment>
    <comment ref="H253" authorId="0" shapeId="0" xr:uid="{3DDF19C5-43F6-4697-B5CA-51CBCDF5DAB6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Nový rogram pre MsP týkajúci sa evidencie vozidiel.</t>
        </r>
      </text>
    </comment>
    <comment ref="H281" authorId="0" shapeId="0" xr:uid="{DF435BEF-CF4D-48AE-BA2A-6330E4B88EE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z dôvodu zakúpenia prístreškov na kontajnery.</t>
        </r>
      </text>
    </comment>
    <comment ref="G314" authorId="0" shapeId="0" xr:uid="{00000000-0006-0000-0000-00001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Výmena verejného osvetlenia na systém LED svietidiel</t>
        </r>
      </text>
    </comment>
    <comment ref="H314" authorId="0" shapeId="0" xr:uid="{6A231D21-45AC-4E2D-BF04-78D14868B228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Výmena verejného osvetlenia na systém LED svietidiel</t>
        </r>
      </text>
    </comment>
    <comment ref="H417" authorId="0" shapeId="0" xr:uid="{A2036A35-115F-4EF0-A3B6-3F55D85E32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Zakúpenie kefy na čistenie MK a novej traktorovej kosačky.</t>
        </r>
      </text>
    </comment>
    <comment ref="G419" authorId="0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Nová PD - telocvičňa
Presun financií z RF</t>
        </r>
      </text>
    </comment>
    <comment ref="H419" authorId="0" shapeId="0" xr:uid="{ACAFF0D1-66DC-4B8E-B39F-647667F99984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Nová PD - telocvičňa
Presun financií z RF</t>
        </r>
      </text>
    </comment>
    <comment ref="G420" authorId="0" shapeId="0" xr:uid="{00000000-0006-0000-0000-000014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Ďalšia etapa IBV Krížava
Presun financií z RF</t>
        </r>
      </text>
    </comment>
    <comment ref="H420" authorId="0" shapeId="0" xr:uid="{CE0CE93A-BDAD-42ED-B335-297854D380C4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Ďalšia etapa IBV Krížava
Presun financií z RF</t>
        </r>
      </text>
    </comment>
    <comment ref="G421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Detské ihrisko na ul. Družstevná
Presun financií z RF</t>
        </r>
      </text>
    </comment>
    <comment ref="H421" authorId="0" shapeId="0" xr:uid="{491A45A6-5D28-4927-AA30-5F319BB2AD9F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Detské ihrisko na ul. Družstevná
Presun financií z RF</t>
        </r>
      </text>
    </comment>
    <comment ref="G422" authorId="1" shapeId="0" xr:uid="{00000000-0006-0000-0000-000016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Dotácia + spolufinancovanie</t>
        </r>
      </text>
    </comment>
    <comment ref="H422" authorId="1" shapeId="0" xr:uid="{4F9CEEFA-7164-4226-B3A1-E1F927033BA5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Dotácia + spolufinancovanie</t>
        </r>
      </text>
    </comment>
    <comment ref="G423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štádiu povolenia stavby po dohode s SVP.
Presun financií z RF</t>
        </r>
      </text>
    </comment>
    <comment ref="H423" authorId="0" shapeId="0" xr:uid="{F0E5E68B-BE33-45DE-B472-43C94FB177A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štádiu povolenia stavby po dohode s SVP.
Presun financií z RF</t>
        </r>
      </text>
    </comment>
    <comment ref="G424" authorId="1" shapeId="0" xr:uid="{00000000-0006-0000-0000-000018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
</t>
        </r>
        <r>
          <rPr>
            <sz val="9"/>
            <color indexed="81"/>
            <rFont val="Segoe UI"/>
            <family val="2"/>
            <charset val="238"/>
          </rPr>
          <t xml:space="preserve">240710,47 Eur dotáca
45 525,39 Eur spolufinancovanie
</t>
        </r>
      </text>
    </comment>
    <comment ref="H424" authorId="1" shapeId="0" xr:uid="{DCE23B03-4867-4D3D-978F-C853ABC672DF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
</t>
        </r>
        <r>
          <rPr>
            <sz val="9"/>
            <color indexed="81"/>
            <rFont val="Segoe UI"/>
            <family val="2"/>
            <charset val="238"/>
          </rPr>
          <t xml:space="preserve">240710,47 Eur dotáca
45 525,39 Eur spolufinancovanie
</t>
        </r>
      </text>
    </comment>
    <comment ref="G425" authorId="1" shapeId="0" xr:uid="{00000000-0006-0000-0000-000019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Prímátor: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NFP, pred VO
</t>
        </r>
      </text>
    </comment>
    <comment ref="H425" authorId="1" shapeId="0" xr:uid="{FFB3E8B7-B118-43B9-9CA4-251F836DC4C7}">
      <text>
        <r>
          <rPr>
            <b/>
            <sz val="9"/>
            <color indexed="81"/>
            <rFont val="Segoe UI"/>
            <family val="2"/>
            <charset val="238"/>
          </rPr>
          <t xml:space="preserve">Prímátor: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NFP, pred VO
</t>
        </r>
      </text>
    </comment>
    <comment ref="G426" authorId="1" shapeId="0" xr:uid="{00000000-0006-0000-0000-00001A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dielo so zhotoviteľom
</t>
        </r>
      </text>
    </comment>
    <comment ref="H426" authorId="1" shapeId="0" xr:uid="{220EEC6A-6275-4E8B-B04E-8A05C2586E27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dielo so zhotoviteľom
</t>
        </r>
      </text>
    </comment>
    <comment ref="G427" authorId="1" shapeId="0" xr:uid="{00000000-0006-0000-0000-00001B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Výška NFP
754 298,72 Eur
</t>
        </r>
      </text>
    </comment>
    <comment ref="H427" authorId="1" shapeId="0" xr:uid="{78AD516A-B3B3-4A9D-8A89-B38E47EE0097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Výška NFP
754 298,72 Eur
</t>
        </r>
      </text>
    </comment>
    <comment ref="G428" authorId="1" shapeId="0" xr:uid="{00000000-0006-0000-0000-00001C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H428" authorId="1" shapeId="0" xr:uid="{0BD459FC-69E1-4D13-AA1C-9E16A7DBD23C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G429" authorId="1" shapeId="0" xr:uid="{00000000-0006-0000-0000-00001D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
</t>
        </r>
        <r>
          <rPr>
            <sz val="9"/>
            <color indexed="81"/>
            <rFont val="Segoe UI"/>
            <family val="2"/>
            <charset val="238"/>
          </rPr>
          <t>48000 Eur - PD
6200 Eur - architektonicko historický výskum budovy v zmysle rozhodnutia KPU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H429" authorId="1" shapeId="0" xr:uid="{DF29AC09-D3EF-4C8C-9DFC-F180F966B7EE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
</t>
        </r>
        <r>
          <rPr>
            <sz val="9"/>
            <color indexed="81"/>
            <rFont val="Segoe UI"/>
            <family val="2"/>
            <charset val="238"/>
          </rPr>
          <t>48000 Eur - PD
6200 Eur - architektonicko historický výskum budovy v zmysle rozhodnutia KPU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G430" authorId="0" shapeId="0" xr:uid="{00000000-0006-0000-0000-00001E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Náklady na zhotovenie projektovej dokumentácie. PD je pred dokončením.
Presun financií z RF</t>
        </r>
      </text>
    </comment>
    <comment ref="H430" authorId="0" shapeId="0" xr:uid="{CA243C03-B88E-40F4-B9EC-39321DD5421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Náklady na zhotovenie projektovej dokumentácie. PD je pred dokončením.
Presun financií z RF</t>
        </r>
      </text>
    </comment>
    <comment ref="G431" authorId="0" shapeId="0" xr:uid="{00000000-0006-0000-0000-00001F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mandátnej zmluvy.</t>
        </r>
      </text>
    </comment>
    <comment ref="H431" authorId="0" shapeId="0" xr:uid="{1FF8EB1E-31CE-4987-A348-143FF5D968D2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zmysle mandátnej zmluvy.</t>
        </r>
      </text>
    </comment>
    <comment ref="G432" authorId="0" shapeId="0" xr:uid="{00000000-0006-0000-0000-000020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SD Cyklotrasa 8 400 Eur
SD Prístavba MŠ 9 000 Eur
Presun financií z RF</t>
        </r>
      </text>
    </comment>
    <comment ref="H432" authorId="0" shapeId="0" xr:uid="{BDC3D2A6-3C51-498A-BAD6-C958DFD4A0CC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SD Cyklotrasa 8 400 Eur
SD Prístavba MŠ 9 000 Eur
Presun financií z RF</t>
        </r>
      </text>
    </comment>
  </commentList>
</comments>
</file>

<file path=xl/sharedStrings.xml><?xml version="1.0" encoding="utf-8"?>
<sst xmlns="http://schemas.openxmlformats.org/spreadsheetml/2006/main" count="670" uniqueCount="574">
  <si>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</si>
  <si>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</si>
  <si>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</si>
  <si>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</si>
  <si>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</si>
  <si>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</si>
  <si>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</si>
  <si>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</si>
  <si>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</si>
  <si>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</si>
  <si>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</si>
  <si>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</si>
  <si>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</si>
  <si>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</si>
  <si>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</si>
  <si>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</si>
  <si>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</si>
  <si>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</si>
  <si>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</si>
  <si>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</si>
  <si>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</si>
  <si>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</si>
  <si>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</si>
  <si>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</si>
  <si>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</si>
  <si>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</si>
  <si>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</si>
  <si>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</si>
  <si>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</si>
  <si>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</si>
  <si>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</si>
  <si>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</si>
  <si>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</si>
  <si>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</si>
  <si>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</si>
  <si>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</si>
  <si>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</si>
  <si>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</si>
  <si>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</si>
  <si>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</si>
  <si>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</si>
  <si>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</si>
  <si>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</si>
  <si>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</si>
  <si>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</si>
  <si>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</si>
  <si>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</si>
  <si>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</si>
  <si>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</si>
  <si>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</si>
  <si>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</si>
  <si>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</si>
  <si>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</si>
  <si>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</si>
  <si>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</si>
  <si>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</si>
  <si>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</si>
  <si>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</si>
  <si>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</si>
  <si>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</si>
  <si>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</si>
  <si>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</si>
  <si>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</si>
  <si>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</si>
  <si>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</si>
  <si>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</si>
  <si>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</si>
  <si>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</si>
  <si>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</si>
  <si>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</si>
  <si>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</si>
  <si>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</si>
  <si>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</si>
  <si>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</si>
  <si>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</si>
  <si>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</si>
  <si>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</si>
  <si>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</si>
  <si>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</si>
  <si>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</si>
  <si>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</si>
  <si>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</si>
  <si>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</si>
  <si>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</si>
  <si>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</si>
  <si>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</si>
  <si>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</si>
  <si>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</si>
  <si>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</si>
  <si>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</si>
  <si>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</si>
  <si>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</si>
  <si>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</si>
  <si>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</si>
  <si>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</si>
  <si>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</si>
  <si>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</si>
  <si>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</si>
  <si>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</si>
  <si>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</si>
  <si>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</si>
  <si>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</si>
  <si>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</si>
  <si>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</si>
  <si>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</si>
  <si>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</si>
  <si>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</si>
  <si>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</si>
  <si>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</si>
  <si>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</si>
  <si>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</si>
  <si>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</si>
  <si>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</si>
  <si>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</si>
  <si>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</si>
  <si>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</si>
  <si>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</si>
  <si>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</si>
  <si>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</si>
  <si>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</si>
  <si>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</si>
  <si>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</si>
  <si>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</si>
  <si>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</si>
  <si>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</si>
  <si>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</si>
  <si>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</si>
  <si>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</si>
  <si>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</si>
  <si>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</si>
  <si>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</si>
  <si>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</si>
  <si>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</si>
  <si>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</si>
  <si>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</si>
  <si>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</si>
  <si>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</si>
  <si>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</si>
  <si>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</si>
  <si>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</si>
  <si>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</si>
  <si>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</si>
  <si>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</si>
  <si>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</si>
  <si>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</si>
  <si>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</si>
  <si>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</si>
  <si>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</si>
  <si>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</si>
  <si>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</si>
  <si>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</si>
  <si>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</si>
  <si>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</si>
  <si>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</si>
  <si>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</si>
  <si>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</si>
  <si>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</si>
  <si>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</si>
  <si>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</si>
  <si>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</si>
  <si>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</si>
  <si>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</si>
  <si>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</si>
  <si>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</si>
  <si>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</si>
  <si>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</si>
  <si>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</si>
  <si>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</si>
  <si>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</si>
  <si>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</si>
  <si>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</si>
  <si>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</si>
  <si>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</si>
  <si>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</si>
  <si>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</si>
  <si>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</si>
  <si>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</si>
  <si>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</si>
  <si>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</si>
  <si>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</si>
  <si>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</si>
  <si>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</si>
  <si>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</si>
  <si>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</si>
  <si>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</si>
  <si>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</si>
  <si>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</si>
  <si>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</si>
  <si>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</si>
  <si>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</si>
  <si>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</si>
  <si>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</si>
  <si>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</si>
  <si>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</si>
  <si>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</si>
  <si>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</si>
  <si>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</si>
  <si>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</si>
  <si>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</si>
  <si>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</si>
  <si>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</si>
  <si>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</si>
  <si>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</si>
  <si>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</si>
  <si>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</si>
  <si>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</si>
  <si>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</si>
  <si>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</si>
  <si>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</si>
  <si>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</si>
  <si>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</si>
  <si>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</si>
  <si>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</si>
  <si>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</si>
  <si>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</si>
  <si>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</si>
  <si>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</si>
  <si>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</si>
  <si>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</si>
  <si>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</si>
  <si>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</si>
  <si>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</si>
  <si>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</si>
  <si>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</si>
  <si>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</si>
  <si>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</si>
  <si>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</si>
  <si>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</si>
  <si>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</si>
  <si>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</si>
  <si>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</si>
  <si>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221004 - 44 5</t>
  </si>
  <si>
    <t>221004 - 13 3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</si>
  <si>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</si>
  <si>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</si>
  <si>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</si>
  <si>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</si>
  <si>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</si>
  <si>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</si>
  <si>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</si>
  <si>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</si>
  <si>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</si>
  <si>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</si>
  <si>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</si>
  <si>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</si>
  <si>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</si>
  <si>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</si>
  <si>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</si>
  <si>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</si>
  <si>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</si>
  <si>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</si>
  <si>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</si>
  <si>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</si>
  <si>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</si>
  <si>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</si>
  <si>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</si>
  <si>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</si>
  <si>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</si>
  <si>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</si>
  <si>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</si>
  <si>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</si>
  <si>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</si>
  <si>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</si>
  <si>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</si>
  <si>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</si>
  <si>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</si>
  <si>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</si>
  <si>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</si>
  <si>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</si>
  <si>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</si>
  <si>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</si>
  <si>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</si>
  <si>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</si>
  <si>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</si>
  <si>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</si>
  <si>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</si>
  <si>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</si>
  <si>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</si>
  <si>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</si>
  <si>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</si>
  <si>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</si>
  <si>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</si>
  <si>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</si>
  <si>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</si>
  <si>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</si>
  <si>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</si>
  <si>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</si>
  <si>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</si>
  <si>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</si>
  <si>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</si>
  <si>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</si>
  <si>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</si>
  <si>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</si>
  <si>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</si>
  <si>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</si>
  <si>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</si>
  <si>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</si>
  <si>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</si>
  <si>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</si>
  <si>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</si>
  <si>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</si>
  <si>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</si>
  <si>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</si>
  <si>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</si>
  <si>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</si>
  <si>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</si>
  <si>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</si>
  <si>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</si>
  <si>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</si>
  <si>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</si>
  <si>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</si>
  <si>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</si>
  <si>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</si>
  <si>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</si>
  <si>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</si>
  <si>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</si>
  <si>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</si>
  <si>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</si>
  <si>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</si>
  <si>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</si>
  <si>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</si>
  <si>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</si>
  <si>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</si>
  <si>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</si>
  <si>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</si>
  <si>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</si>
  <si>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</si>
  <si>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</si>
  <si>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</si>
  <si>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</si>
  <si>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</si>
  <si>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</si>
  <si>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</si>
  <si>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</si>
  <si>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</si>
  <si>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</si>
  <si>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</si>
  <si>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</si>
  <si>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</si>
  <si>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</si>
  <si>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</si>
  <si>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</si>
  <si>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</si>
  <si>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</si>
  <si>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</si>
  <si>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</si>
  <si>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</si>
  <si>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</si>
  <si>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</si>
  <si>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</si>
  <si>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</si>
  <si>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</si>
  <si>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</si>
  <si>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</si>
  <si>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</si>
  <si>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</si>
  <si>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</si>
  <si>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</si>
  <si>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</si>
  <si>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</si>
  <si>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</si>
  <si>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</si>
  <si>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</si>
  <si>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</si>
  <si>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</si>
  <si>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</si>
  <si>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</si>
  <si>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</si>
  <si>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</si>
  <si>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</si>
  <si>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</si>
  <si>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</si>
  <si>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</si>
  <si>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</si>
  <si>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</si>
  <si>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</si>
  <si>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</si>
  <si>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</si>
  <si>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</si>
  <si>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</si>
  <si>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</si>
  <si>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</si>
  <si>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</si>
  <si>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</si>
  <si>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</si>
  <si>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</si>
  <si>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</si>
  <si>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</si>
  <si>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</si>
  <si>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</si>
  <si>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</si>
  <si>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</si>
  <si>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</si>
  <si>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</si>
  <si>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</si>
  <si>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</si>
  <si>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</si>
  <si>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</si>
  <si>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</si>
  <si>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</si>
  <si>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</si>
  <si>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</si>
  <si>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</si>
  <si>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</si>
  <si>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</si>
  <si>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</si>
  <si>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</si>
  <si>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</si>
  <si>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</si>
  <si>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</si>
  <si>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</si>
  <si>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</si>
  <si>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</si>
  <si>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</si>
  <si>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</si>
  <si>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</si>
  <si>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</si>
  <si>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</si>
  <si>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</si>
  <si>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</si>
  <si>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</si>
  <si>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</si>
  <si>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</si>
  <si>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</si>
  <si>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</si>
  <si>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</si>
  <si>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</si>
  <si>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</si>
  <si>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</si>
  <si>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</si>
  <si>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</si>
  <si>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</si>
  <si>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</si>
  <si>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</si>
  <si>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</si>
  <si>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</si>
  <si>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</si>
  <si>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</si>
  <si>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</si>
  <si>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</si>
  <si>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</si>
  <si>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</si>
  <si>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</si>
  <si>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</si>
  <si>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</si>
  <si>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</si>
  <si>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</si>
  <si>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</si>
  <si>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</si>
  <si>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</si>
  <si>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</si>
  <si>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</si>
  <si>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</si>
  <si>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</si>
  <si>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</si>
  <si>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</si>
  <si>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</si>
  <si>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</si>
  <si>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</si>
  <si>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</si>
  <si>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poskytnuté ZŠ s MŠ resp. vrátené UPSVaR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</si>
  <si>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</si>
  <si>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</si>
  <si>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</si>
  <si>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</si>
  <si>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</si>
  <si>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</si>
  <si>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</si>
  <si>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</si>
  <si>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</si>
  <si>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</si>
  <si>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</si>
  <si>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</si>
  <si>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</si>
  <si>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</si>
  <si>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</si>
  <si>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</si>
  <si>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</si>
  <si>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</si>
  <si>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</si>
  <si>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</si>
  <si>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</si>
  <si>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</si>
  <si>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</si>
  <si>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</si>
  <si>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</si>
  <si>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</si>
  <si>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</si>
  <si>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</si>
  <si>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</si>
  <si>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</si>
  <si>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</si>
  <si>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</si>
  <si>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</si>
  <si>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</si>
  <si>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</si>
  <si>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</si>
  <si>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</si>
  <si>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</si>
  <si>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</si>
  <si>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</si>
  <si>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</si>
  <si>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</si>
  <si>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</si>
  <si>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</si>
  <si>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</si>
  <si>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</si>
  <si>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</si>
  <si>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</si>
  <si>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</si>
  <si>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</si>
  <si>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</si>
  <si>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</si>
  <si>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</si>
  <si>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</si>
  <si>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</si>
  <si>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</si>
  <si>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</si>
  <si>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IBV Krížava - PD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</si>
  <si>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</si>
  <si>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</si>
  <si>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</si>
  <si>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</si>
  <si>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</si>
  <si>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</si>
  <si>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</si>
  <si>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</si>
  <si>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</si>
  <si>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</si>
  <si>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</si>
  <si>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</si>
  <si>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</si>
  <si>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</si>
  <si>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</si>
  <si>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</si>
  <si>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</si>
  <si>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r>
      <t xml:space="preserve">2022             </t>
    </r>
    <r>
      <rPr>
        <sz val="10"/>
        <color indexed="8"/>
        <rFont val="Tahoma"/>
        <family val="2"/>
        <charset val="238"/>
      </rPr>
      <t>schválený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</si>
  <si>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</si>
  <si>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</si>
  <si>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</si>
  <si>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</si>
  <si>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</si>
  <si>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r>
      <t xml:space="preserve">2022 </t>
    </r>
    <r>
      <rPr>
        <sz val="10"/>
        <color indexed="8"/>
        <rFont val="Tahoma"/>
        <family val="2"/>
        <charset val="238"/>
      </rPr>
      <t>schválený</t>
    </r>
  </si>
  <si>
    <r>
      <t xml:space="preserve">2022   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</si>
  <si>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2022 </t>
    </r>
    <r>
      <rPr>
        <sz val="10"/>
        <rFont val="Tahoma"/>
        <family val="2"/>
        <charset val="238"/>
      </rPr>
      <t>upravený</t>
    </r>
  </si>
  <si>
    <t>RO 01_2023</t>
  </si>
  <si>
    <t>NFP - PD cyklotrasa</t>
  </si>
  <si>
    <t>detské ihrisko ul. Družstevná</t>
  </si>
  <si>
    <t>ul. Sládkovičova - rekonštrukcia - most (Dlugoš, Detský domov)</t>
  </si>
  <si>
    <r>
      <t xml:space="preserve">2023            </t>
    </r>
    <r>
      <rPr>
        <sz val="10"/>
        <color indexed="8"/>
        <rFont val="Tahoma"/>
        <family val="2"/>
        <charset val="238"/>
      </rPr>
      <t>schválený</t>
    </r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</si>
  <si>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</si>
  <si>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</si>
  <si>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</si>
  <si>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</si>
  <si>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</si>
  <si>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t>2023 RO č. 1</t>
  </si>
  <si>
    <t>Rozpočet mesta Podolínec na rok 2023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</si>
  <si>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</si>
  <si>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</si>
  <si>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</si>
  <si>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</si>
  <si>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</si>
  <si>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</si>
  <si>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</si>
  <si>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</si>
  <si>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</si>
  <si>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</si>
  <si>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</si>
  <si>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</si>
  <si>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</si>
  <si>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</si>
  <si>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</si>
  <si>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2023 RO č. 2</t>
  </si>
  <si>
    <t>RO 03_2023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</si>
</sst>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4" fontId="11" fillId="2" borderId="0" xfId="0" applyNumberFormat="1" applyFont="1" applyFill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4" fontId="13" fillId="4" borderId="0" xfId="0" applyNumberFormat="1" applyFont="1" applyFill="1"/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4" fontId="11" fillId="5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1" fillId="5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0" fontId="7" fillId="10" borderId="0" xfId="0" applyFont="1" applyFill="1"/>
    <xf numFmtId="4" fontId="7" fillId="10" borderId="0" xfId="0" applyNumberFormat="1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4" fontId="5" fillId="0" borderId="0" xfId="0" applyNumberFormat="1" applyFont="1"/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" fontId="6" fillId="8" borderId="0" xfId="0" applyNumberFormat="1" applyFont="1" applyFill="1"/>
    <xf numFmtId="0" fontId="18" fillId="0" borderId="0" xfId="0" applyFont="1" applyAlignment="1">
      <alignment horizontal="right"/>
    </xf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4" fontId="22" fillId="7" borderId="0" xfId="0" applyNumberFormat="1" applyFont="1" applyFill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4" fontId="22" fillId="9" borderId="0" xfId="0" applyNumberFormat="1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4" fontId="11" fillId="5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6" fillId="12" borderId="0" xfId="0" applyNumberFormat="1" applyFont="1" applyFill="1"/>
    <xf numFmtId="4" fontId="0" fillId="0" borderId="0" xfId="0" applyNumberFormat="1"/>
    <xf numFmtId="0" fontId="20" fillId="0" borderId="0" xfId="0" applyFont="1" applyAlignment="1">
      <alignment horizontal="center"/>
    </xf>
    <xf numFmtId="4" fontId="25" fillId="0" borderId="0" xfId="0" applyNumberFormat="1" applyFont="1"/>
    <xf numFmtId="0" fontId="20" fillId="9" borderId="0" xfId="0" applyFont="1" applyFill="1"/>
    <xf numFmtId="4" fontId="22" fillId="0" borderId="0" xfId="0" applyNumberFormat="1" applyFont="1" applyAlignment="1">
      <alignment horizontal="right" vertical="center"/>
    </xf>
    <xf numFmtId="4" fontId="10" fillId="1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right" vertical="center"/>
    </xf>
    <xf numFmtId="4" fontId="10" fillId="13" borderId="0" xfId="0" applyNumberFormat="1" applyFont="1" applyFill="1" applyAlignment="1">
      <alignment horizontal="right" vertical="center"/>
    </xf>
    <xf numFmtId="4" fontId="2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18" fillId="13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horizontal="right" vertical="center"/>
    </xf>
    <xf numFmtId="4" fontId="25" fillId="13" borderId="0" xfId="0" applyNumberFormat="1" applyFont="1" applyFill="1"/>
    <xf numFmtId="4" fontId="2" fillId="13" borderId="0" xfId="0" applyNumberFormat="1" applyFont="1" applyFill="1"/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horizontal="right" vertical="center"/>
    </xf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8" borderId="0" xfId="0" applyNumberFormat="1" applyFont="1" applyFill="1" applyAlignment="1">
      <alignment horizontal="right"/>
    </xf>
    <xf numFmtId="4" fontId="6" fillId="8" borderId="0" xfId="0" applyNumberFormat="1" applyFont="1" applyFill="1" applyAlignment="1">
      <alignment horizontal="right" vertical="center"/>
    </xf>
    <xf numFmtId="4" fontId="7" fillId="13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4" fontId="2" fillId="8" borderId="0" xfId="0" applyNumberFormat="1" applyFont="1" applyFill="1"/>
    <xf numFmtId="4" fontId="11" fillId="1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7" fillId="8" borderId="0" xfId="0" applyNumberFormat="1" applyFont="1" applyFill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left" wrapText="1"/>
    </xf>
    <xf numFmtId="4" fontId="5" fillId="13" borderId="0" xfId="0" applyNumberFormat="1" applyFont="1" applyFill="1"/>
    <xf numFmtId="0" fontId="33" fillId="8" borderId="0" xfId="0" applyFont="1" applyFill="1" applyAlignment="1">
      <alignment horizontal="right" vertical="center"/>
    </xf>
    <xf numFmtId="4" fontId="20" fillId="0" borderId="0" xfId="0" applyNumberFormat="1" applyFont="1" applyAlignment="1">
      <alignment horizontal="center"/>
    </xf>
    <xf numFmtId="4" fontId="5" fillId="10" borderId="0" xfId="0" applyNumberFormat="1" applyFont="1" applyFill="1" applyAlignment="1">
      <alignment horizontal="right" vertical="center"/>
    </xf>
    <xf numFmtId="4" fontId="5" fillId="10" borderId="0" xfId="0" applyNumberFormat="1" applyFont="1" applyFill="1"/>
    <xf numFmtId="4" fontId="2" fillId="10" borderId="0" xfId="0" applyNumberFormat="1" applyFont="1" applyFill="1" applyAlignment="1">
      <alignment horizontal="right" vertical="center"/>
    </xf>
    <xf numFmtId="4" fontId="10" fillId="10" borderId="0" xfId="0" applyNumberFormat="1" applyFont="1" applyFill="1"/>
    <xf numFmtId="0" fontId="19" fillId="0" borderId="0" xfId="0" applyFont="1" applyAlignment="1">
      <alignment horizontal="center" vertical="center"/>
    </xf>
    <xf numFmtId="4" fontId="10" fillId="2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left"/>
    </xf>
    <xf numFmtId="0" fontId="32" fillId="0" borderId="0" xfId="0" applyFont="1" applyAlignment="1">
      <alignment horizontal="left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B5B5FF"/>
      <color rgb="FF00FF00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66"/>
  <sheetViews>
    <sheetView tabSelected="1" topLeftCell="C1" zoomScale="150" zoomScaleNormal="150" workbookViewId="0">
      <pane ySplit="2" topLeftCell="A207" activePane="bottomLeft" state="frozen"/>
      <selection pane="bottomLeft" activeCell="L215" sqref="L215"/>
    </sheetView>
  </sheetViews>
  <sheetFormatPr defaultRowHeight="15" x14ac:dyDescent="0.25"/>
  <cols>
    <col min="1" max="1" width="1.42578125" style="1" customWidth="1"/>
    <col min="2" max="2" width="18.42578125" style="48" customWidth="1"/>
    <col min="3" max="3" width="57.140625" style="1" customWidth="1"/>
    <col min="4" max="5" width="16" style="6" customWidth="1"/>
    <col min="6" max="7" width="15.7109375" style="6" customWidth="1"/>
    <col min="8" max="8" width="18.5703125" customWidth="1"/>
    <col min="9" max="9" width="10.42578125" bestFit="1" customWidth="1"/>
  </cols>
  <sheetData>
    <row r="1" spans="1:8" x14ac:dyDescent="0.25">
      <c r="A1" s="152" t="s">
        <v>556</v>
      </c>
      <c r="B1" s="152"/>
      <c r="C1" s="152"/>
      <c r="D1" s="152"/>
      <c r="E1" s="152"/>
      <c r="F1" s="152"/>
      <c r="G1"/>
    </row>
    <row r="2" spans="1:8" ht="40.15" customHeight="1" x14ac:dyDescent="0.25">
      <c r="A2" s="7"/>
      <c r="B2" s="47" t="s">
        <v>1</v>
      </c>
      <c r="C2" s="8" t="s">
        <v>2</v>
      </c>
      <c r="D2" s="11" t="s">
        <v>536</v>
      </c>
      <c r="E2" s="11" t="s">
        <v>543</v>
      </c>
      <c r="F2" s="110" t="s">
        <v>549</v>
      </c>
      <c r="G2" s="110" t="s">
        <v>545</v>
      </c>
      <c r="H2" s="110" t="s">
        <v>573</v>
      </c>
    </row>
    <row r="3" spans="1:8" ht="19.5" x14ac:dyDescent="0.25">
      <c r="A3" s="155" t="s">
        <v>0</v>
      </c>
      <c r="B3" s="155"/>
      <c r="C3" s="155"/>
      <c r="H3" s="6"/>
    </row>
    <row r="4" spans="1:8" x14ac:dyDescent="0.25">
      <c r="B4" s="49">
        <v>111003</v>
      </c>
      <c r="C4" s="1" t="s">
        <v>3</v>
      </c>
      <c r="D4" s="79">
        <v>1475000</v>
      </c>
      <c r="E4" s="109">
        <v>1695215</v>
      </c>
      <c r="F4" s="126">
        <v>1699560</v>
      </c>
      <c r="G4" s="111">
        <v>1799992</v>
      </c>
      <c r="H4" s="148">
        <v>1826678</v>
      </c>
    </row>
    <row r="5" spans="1:8" x14ac:dyDescent="0.25">
      <c r="B5" s="49">
        <v>121001</v>
      </c>
      <c r="C5" s="1" t="s">
        <v>4</v>
      </c>
      <c r="D5" s="79">
        <v>32000</v>
      </c>
      <c r="E5" s="109">
        <v>42000</v>
      </c>
      <c r="F5" s="126">
        <v>40000</v>
      </c>
      <c r="G5" s="111">
        <v>40000</v>
      </c>
      <c r="H5" s="111">
        <v>40000</v>
      </c>
    </row>
    <row r="6" spans="1:8" x14ac:dyDescent="0.25">
      <c r="B6" s="49">
        <v>121002</v>
      </c>
      <c r="C6" s="1" t="s">
        <v>5</v>
      </c>
      <c r="D6" s="79">
        <v>23000</v>
      </c>
      <c r="E6" s="109">
        <v>32000</v>
      </c>
      <c r="F6" s="126">
        <v>30000</v>
      </c>
      <c r="G6" s="111">
        <v>30000</v>
      </c>
      <c r="H6" s="111">
        <v>30000</v>
      </c>
    </row>
    <row r="7" spans="1:8" x14ac:dyDescent="0.25">
      <c r="B7" s="49">
        <v>121003</v>
      </c>
      <c r="C7" s="1" t="s">
        <v>6</v>
      </c>
      <c r="D7" s="79">
        <v>3200</v>
      </c>
      <c r="E7" s="109">
        <v>3200</v>
      </c>
      <c r="F7" s="126">
        <v>3200</v>
      </c>
      <c r="G7" s="111">
        <v>3200</v>
      </c>
      <c r="H7" s="111">
        <v>3200</v>
      </c>
    </row>
    <row r="8" spans="1:8" x14ac:dyDescent="0.25">
      <c r="B8" s="49">
        <v>131001</v>
      </c>
      <c r="C8" s="1" t="s">
        <v>7</v>
      </c>
      <c r="D8" s="79">
        <v>1700</v>
      </c>
      <c r="E8" s="109">
        <v>1866.04</v>
      </c>
      <c r="F8" s="126">
        <v>1700</v>
      </c>
      <c r="G8" s="111">
        <v>1700</v>
      </c>
      <c r="H8" s="111">
        <v>1700</v>
      </c>
    </row>
    <row r="9" spans="1:8" x14ac:dyDescent="0.25">
      <c r="B9" s="49">
        <v>133012</v>
      </c>
      <c r="C9" s="1" t="s">
        <v>78</v>
      </c>
      <c r="D9" s="79">
        <v>800</v>
      </c>
      <c r="E9" s="109">
        <v>2880.5</v>
      </c>
      <c r="F9" s="126">
        <v>2000</v>
      </c>
      <c r="G9" s="111">
        <v>2000</v>
      </c>
      <c r="H9" s="111">
        <v>2000</v>
      </c>
    </row>
    <row r="10" spans="1:8" x14ac:dyDescent="0.25">
      <c r="B10" s="49">
        <v>133013</v>
      </c>
      <c r="C10" s="1" t="s">
        <v>8</v>
      </c>
      <c r="D10" s="79">
        <v>65000</v>
      </c>
      <c r="E10" s="109">
        <v>65000</v>
      </c>
      <c r="F10" s="126">
        <v>71000</v>
      </c>
      <c r="G10" s="111">
        <v>71000</v>
      </c>
      <c r="H10" s="111">
        <v>71000</v>
      </c>
    </row>
    <row r="11" spans="1:8" x14ac:dyDescent="0.25">
      <c r="B11" s="50">
        <v>139002</v>
      </c>
      <c r="C11" s="1" t="s">
        <v>420</v>
      </c>
      <c r="D11" s="79">
        <v>0</v>
      </c>
      <c r="E11" s="109">
        <v>0</v>
      </c>
      <c r="F11" s="111">
        <v>0</v>
      </c>
      <c r="G11" s="111">
        <v>0</v>
      </c>
      <c r="H11" s="111">
        <v>0</v>
      </c>
    </row>
    <row r="12" spans="1:8" x14ac:dyDescent="0.25">
      <c r="A12" s="10"/>
      <c r="B12" s="51">
        <v>100</v>
      </c>
      <c r="C12" s="5" t="s">
        <v>9</v>
      </c>
      <c r="D12" s="4">
        <f>SUM(D4:D11)</f>
        <v>1600700</v>
      </c>
      <c r="E12" s="4">
        <f>SUM(E4:E11)</f>
        <v>1842161.54</v>
      </c>
      <c r="F12" s="4">
        <f>SUM(F4:F11)</f>
        <v>1847460</v>
      </c>
      <c r="G12" s="4">
        <f>SUM(G4:G11)</f>
        <v>1947892</v>
      </c>
      <c r="H12" s="4">
        <f>SUM(H4:H11)</f>
        <v>1974578</v>
      </c>
    </row>
    <row r="13" spans="1:8" x14ac:dyDescent="0.25">
      <c r="B13" s="49">
        <v>211003</v>
      </c>
      <c r="C13" s="1" t="s">
        <v>421</v>
      </c>
      <c r="D13" s="79">
        <v>0</v>
      </c>
      <c r="E13" s="109">
        <v>1382.3</v>
      </c>
      <c r="F13" s="111">
        <v>0</v>
      </c>
      <c r="G13" s="111">
        <v>0</v>
      </c>
      <c r="H13" s="111">
        <v>0</v>
      </c>
    </row>
    <row r="14" spans="1:8" x14ac:dyDescent="0.25">
      <c r="B14" s="49">
        <v>211004</v>
      </c>
      <c r="C14" s="1" t="s">
        <v>443</v>
      </c>
      <c r="D14" s="79">
        <v>0</v>
      </c>
      <c r="E14" s="109">
        <v>5236.83</v>
      </c>
      <c r="F14" s="111">
        <v>0</v>
      </c>
      <c r="G14" s="111">
        <v>0</v>
      </c>
      <c r="H14" s="111">
        <v>0</v>
      </c>
    </row>
    <row r="15" spans="1:8" x14ac:dyDescent="0.25">
      <c r="B15" s="49">
        <v>212002</v>
      </c>
      <c r="C15" s="1" t="s">
        <v>10</v>
      </c>
      <c r="D15" s="79">
        <v>15000</v>
      </c>
      <c r="E15" s="109">
        <v>15000</v>
      </c>
      <c r="F15" s="126">
        <v>15000</v>
      </c>
      <c r="G15" s="111">
        <v>15000</v>
      </c>
      <c r="H15" s="111">
        <v>15000</v>
      </c>
    </row>
    <row r="16" spans="1:8" x14ac:dyDescent="0.25">
      <c r="B16" s="49" t="s">
        <v>414</v>
      </c>
      <c r="C16" s="1" t="s">
        <v>415</v>
      </c>
      <c r="D16" s="79">
        <v>1200</v>
      </c>
      <c r="E16" s="109">
        <v>1798</v>
      </c>
      <c r="F16" s="126">
        <v>1200</v>
      </c>
      <c r="G16" s="111">
        <v>1200</v>
      </c>
      <c r="H16" s="111">
        <v>1200</v>
      </c>
    </row>
    <row r="17" spans="2:8" x14ac:dyDescent="0.25">
      <c r="B17" s="49"/>
      <c r="C17" s="1" t="s">
        <v>220</v>
      </c>
      <c r="D17" s="79">
        <f>SUM(D18:D20)</f>
        <v>125000</v>
      </c>
      <c r="E17" s="79">
        <f t="shared" ref="E17" si="0">SUM(E18:E20)</f>
        <v>133696.87</v>
      </c>
      <c r="F17" s="117">
        <f>SUM(F18:F20)</f>
        <v>132900</v>
      </c>
      <c r="G17" s="117">
        <v>132900</v>
      </c>
      <c r="H17" s="117">
        <v>132900</v>
      </c>
    </row>
    <row r="18" spans="2:8" x14ac:dyDescent="0.25">
      <c r="B18" s="52">
        <v>212003</v>
      </c>
      <c r="C18" s="44" t="s">
        <v>205</v>
      </c>
      <c r="D18" s="80">
        <v>68000</v>
      </c>
      <c r="E18" s="121">
        <v>72763.45</v>
      </c>
      <c r="F18" s="127">
        <v>72000</v>
      </c>
      <c r="G18" s="120">
        <v>72000</v>
      </c>
      <c r="H18" s="120">
        <v>72000</v>
      </c>
    </row>
    <row r="19" spans="2:8" x14ac:dyDescent="0.25">
      <c r="B19" s="52" t="s">
        <v>234</v>
      </c>
      <c r="C19" s="44" t="s">
        <v>90</v>
      </c>
      <c r="D19" s="80">
        <v>1000</v>
      </c>
      <c r="E19" s="121">
        <v>4933.42</v>
      </c>
      <c r="F19" s="127">
        <v>4900</v>
      </c>
      <c r="G19" s="120">
        <v>4900</v>
      </c>
      <c r="H19" s="120">
        <v>4900</v>
      </c>
    </row>
    <row r="20" spans="2:8" x14ac:dyDescent="0.25">
      <c r="B20" s="52" t="s">
        <v>233</v>
      </c>
      <c r="C20" s="44" t="s">
        <v>206</v>
      </c>
      <c r="D20" s="80">
        <v>56000</v>
      </c>
      <c r="E20" s="121">
        <v>56000</v>
      </c>
      <c r="F20" s="127">
        <v>56000</v>
      </c>
      <c r="G20" s="120">
        <v>56000</v>
      </c>
      <c r="H20" s="120">
        <v>56000</v>
      </c>
    </row>
    <row r="21" spans="2:8" x14ac:dyDescent="0.25">
      <c r="B21" s="49"/>
      <c r="C21" s="1" t="s">
        <v>11</v>
      </c>
      <c r="D21" s="79">
        <f>SUM(D22:D24)</f>
        <v>9100</v>
      </c>
      <c r="E21" s="79">
        <f t="shared" ref="E21" si="1">SUM(E22:E24)</f>
        <v>7385</v>
      </c>
      <c r="F21" s="117">
        <f>SUM(F22:F24)</f>
        <v>7300</v>
      </c>
      <c r="G21" s="117">
        <f>SUM(G22:G24)</f>
        <v>7300</v>
      </c>
      <c r="H21" s="117">
        <f>SUM(H22:H24)</f>
        <v>7300</v>
      </c>
    </row>
    <row r="22" spans="2:8" x14ac:dyDescent="0.25">
      <c r="B22" s="52">
        <v>221004</v>
      </c>
      <c r="C22" s="44" t="s">
        <v>207</v>
      </c>
      <c r="D22" s="80">
        <v>3000</v>
      </c>
      <c r="E22" s="121">
        <v>3000</v>
      </c>
      <c r="F22" s="127">
        <v>3000</v>
      </c>
      <c r="G22" s="120">
        <v>3000</v>
      </c>
      <c r="H22" s="120">
        <v>3000</v>
      </c>
    </row>
    <row r="23" spans="2:8" x14ac:dyDescent="0.25">
      <c r="B23" s="52" t="s">
        <v>232</v>
      </c>
      <c r="C23" s="44" t="s">
        <v>191</v>
      </c>
      <c r="D23" s="80">
        <v>1500</v>
      </c>
      <c r="E23" s="121">
        <v>1385</v>
      </c>
      <c r="F23" s="127">
        <v>1300</v>
      </c>
      <c r="G23" s="120">
        <v>1300</v>
      </c>
      <c r="H23" s="120">
        <v>1300</v>
      </c>
    </row>
    <row r="24" spans="2:8" x14ac:dyDescent="0.25">
      <c r="B24" s="52" t="s">
        <v>231</v>
      </c>
      <c r="C24" s="44" t="s">
        <v>208</v>
      </c>
      <c r="D24" s="80">
        <v>4600</v>
      </c>
      <c r="E24" s="121">
        <v>3000</v>
      </c>
      <c r="F24" s="127">
        <v>3000</v>
      </c>
      <c r="G24" s="120">
        <v>3000</v>
      </c>
      <c r="H24" s="120">
        <v>3000</v>
      </c>
    </row>
    <row r="25" spans="2:8" x14ac:dyDescent="0.25">
      <c r="B25" s="49">
        <v>222003</v>
      </c>
      <c r="C25" s="1" t="s">
        <v>12</v>
      </c>
      <c r="D25" s="79">
        <v>0</v>
      </c>
      <c r="E25" s="109">
        <v>2879</v>
      </c>
      <c r="F25" s="126">
        <v>2800</v>
      </c>
      <c r="G25" s="111">
        <v>1000</v>
      </c>
      <c r="H25" s="111">
        <v>1000</v>
      </c>
    </row>
    <row r="26" spans="2:8" x14ac:dyDescent="0.25">
      <c r="B26" s="49"/>
      <c r="C26" s="1" t="s">
        <v>225</v>
      </c>
      <c r="D26" s="79">
        <f>SUM(D27:D32)</f>
        <v>6650</v>
      </c>
      <c r="E26" s="79">
        <f t="shared" ref="E26" si="2">SUM(E27:E32)</f>
        <v>14470</v>
      </c>
      <c r="F26" s="117">
        <f>SUM(F27:F32)</f>
        <v>10123</v>
      </c>
      <c r="G26" s="117">
        <f>SUM(G27:G32)</f>
        <v>10123</v>
      </c>
      <c r="H26" s="117">
        <f>SUM(H27:H32)</f>
        <v>10123</v>
      </c>
    </row>
    <row r="27" spans="2:8" x14ac:dyDescent="0.25">
      <c r="B27" s="52">
        <v>223001</v>
      </c>
      <c r="C27" s="44" t="s">
        <v>211</v>
      </c>
      <c r="D27" s="80">
        <v>1200</v>
      </c>
      <c r="E27" s="121">
        <v>5500</v>
      </c>
      <c r="F27" s="127">
        <v>5400</v>
      </c>
      <c r="G27" s="120">
        <v>5400</v>
      </c>
      <c r="H27" s="120">
        <v>5400</v>
      </c>
    </row>
    <row r="28" spans="2:8" x14ac:dyDescent="0.25">
      <c r="B28" s="52" t="s">
        <v>230</v>
      </c>
      <c r="C28" s="44" t="s">
        <v>209</v>
      </c>
      <c r="D28" s="80">
        <v>0</v>
      </c>
      <c r="E28" s="121">
        <v>0</v>
      </c>
      <c r="F28" s="120">
        <v>0</v>
      </c>
      <c r="G28" s="120">
        <v>0</v>
      </c>
      <c r="H28" s="120">
        <v>0</v>
      </c>
    </row>
    <row r="29" spans="2:8" x14ac:dyDescent="0.25">
      <c r="B29" s="52" t="s">
        <v>229</v>
      </c>
      <c r="C29" s="44" t="s">
        <v>173</v>
      </c>
      <c r="D29" s="80">
        <v>20</v>
      </c>
      <c r="E29" s="121">
        <v>193</v>
      </c>
      <c r="F29" s="127">
        <v>193</v>
      </c>
      <c r="G29" s="120">
        <v>193</v>
      </c>
      <c r="H29" s="120">
        <v>193</v>
      </c>
    </row>
    <row r="30" spans="2:8" x14ac:dyDescent="0.25">
      <c r="B30" s="52" t="s">
        <v>228</v>
      </c>
      <c r="C30" s="44" t="s">
        <v>210</v>
      </c>
      <c r="D30" s="80">
        <v>1400</v>
      </c>
      <c r="E30" s="121">
        <v>2096</v>
      </c>
      <c r="F30" s="127">
        <v>2000</v>
      </c>
      <c r="G30" s="120">
        <v>2000</v>
      </c>
      <c r="H30" s="120">
        <v>2000</v>
      </c>
    </row>
    <row r="31" spans="2:8" x14ac:dyDescent="0.25">
      <c r="B31" s="52" t="s">
        <v>227</v>
      </c>
      <c r="C31" s="44" t="s">
        <v>224</v>
      </c>
      <c r="D31" s="80">
        <v>30</v>
      </c>
      <c r="E31" s="121">
        <v>30</v>
      </c>
      <c r="F31" s="127">
        <v>30</v>
      </c>
      <c r="G31" s="120">
        <v>30</v>
      </c>
      <c r="H31" s="120">
        <v>30</v>
      </c>
    </row>
    <row r="32" spans="2:8" x14ac:dyDescent="0.25">
      <c r="B32" s="53" t="s">
        <v>226</v>
      </c>
      <c r="C32" s="44" t="s">
        <v>200</v>
      </c>
      <c r="D32" s="80">
        <v>4000</v>
      </c>
      <c r="E32" s="121">
        <v>6651</v>
      </c>
      <c r="F32" s="127">
        <v>2500</v>
      </c>
      <c r="G32" s="120">
        <v>2500</v>
      </c>
      <c r="H32" s="120">
        <v>2500</v>
      </c>
    </row>
    <row r="33" spans="1:8" x14ac:dyDescent="0.25">
      <c r="B33" s="49">
        <v>223004</v>
      </c>
      <c r="C33" s="1" t="s">
        <v>212</v>
      </c>
      <c r="D33" s="79">
        <v>0</v>
      </c>
      <c r="E33" s="109">
        <v>0</v>
      </c>
      <c r="F33" s="111">
        <v>0</v>
      </c>
      <c r="G33" s="111">
        <v>0</v>
      </c>
      <c r="H33" s="111">
        <v>0</v>
      </c>
    </row>
    <row r="34" spans="1:8" x14ac:dyDescent="0.25">
      <c r="B34" s="49">
        <v>229005</v>
      </c>
      <c r="C34" s="1" t="s">
        <v>13</v>
      </c>
      <c r="D34" s="79">
        <v>330</v>
      </c>
      <c r="E34" s="109">
        <v>330</v>
      </c>
      <c r="F34" s="126">
        <v>330</v>
      </c>
      <c r="G34" s="111">
        <v>330</v>
      </c>
      <c r="H34" s="111">
        <v>330</v>
      </c>
    </row>
    <row r="35" spans="1:8" x14ac:dyDescent="0.25">
      <c r="B35" s="49">
        <v>242</v>
      </c>
      <c r="C35" s="1" t="s">
        <v>235</v>
      </c>
      <c r="D35" s="79">
        <v>20</v>
      </c>
      <c r="E35" s="109">
        <v>0</v>
      </c>
      <c r="F35" s="111">
        <v>0</v>
      </c>
      <c r="G35" s="111">
        <v>0</v>
      </c>
      <c r="H35" s="111">
        <v>0</v>
      </c>
    </row>
    <row r="36" spans="1:8" x14ac:dyDescent="0.25">
      <c r="B36" s="49">
        <v>292006</v>
      </c>
      <c r="C36" s="1" t="s">
        <v>560</v>
      </c>
      <c r="D36" s="79">
        <v>177.74</v>
      </c>
      <c r="E36" s="109">
        <v>0</v>
      </c>
      <c r="F36" s="111">
        <v>0</v>
      </c>
      <c r="G36" s="111">
        <v>0</v>
      </c>
      <c r="H36" s="111">
        <v>0</v>
      </c>
    </row>
    <row r="37" spans="1:8" x14ac:dyDescent="0.25">
      <c r="B37" s="49">
        <v>292008</v>
      </c>
      <c r="C37" s="1" t="s">
        <v>236</v>
      </c>
      <c r="D37" s="79">
        <v>100</v>
      </c>
      <c r="E37" s="109">
        <v>0</v>
      </c>
      <c r="F37" s="111">
        <v>0</v>
      </c>
      <c r="G37" s="111">
        <v>0</v>
      </c>
      <c r="H37" s="111">
        <v>0</v>
      </c>
    </row>
    <row r="38" spans="1:8" x14ac:dyDescent="0.25">
      <c r="B38" s="99">
        <v>292027</v>
      </c>
      <c r="C38" s="3" t="s">
        <v>14</v>
      </c>
      <c r="D38" s="79">
        <v>0</v>
      </c>
      <c r="E38" s="109">
        <v>193</v>
      </c>
      <c r="F38" s="111">
        <v>0</v>
      </c>
      <c r="G38" s="111">
        <v>0</v>
      </c>
      <c r="H38" s="111">
        <v>0</v>
      </c>
    </row>
    <row r="39" spans="1:8" x14ac:dyDescent="0.25">
      <c r="B39" s="49">
        <v>292012</v>
      </c>
      <c r="C39" s="1" t="s">
        <v>213</v>
      </c>
      <c r="D39" s="79">
        <v>0</v>
      </c>
      <c r="E39" s="109">
        <v>0</v>
      </c>
      <c r="F39" s="111">
        <v>0</v>
      </c>
      <c r="G39" s="111">
        <v>0</v>
      </c>
      <c r="H39" s="111">
        <v>0</v>
      </c>
    </row>
    <row r="40" spans="1:8" x14ac:dyDescent="0.25">
      <c r="B40" s="49">
        <v>292017</v>
      </c>
      <c r="C40" s="1" t="s">
        <v>15</v>
      </c>
      <c r="D40" s="79">
        <v>0</v>
      </c>
      <c r="E40" s="109">
        <v>14688.29</v>
      </c>
      <c r="F40" s="111">
        <v>0</v>
      </c>
      <c r="G40" s="111">
        <v>0</v>
      </c>
      <c r="H40" s="148">
        <v>10677.92</v>
      </c>
    </row>
    <row r="41" spans="1:8" x14ac:dyDescent="0.25">
      <c r="B41" s="48" t="s">
        <v>441</v>
      </c>
      <c r="C41" s="1" t="s">
        <v>442</v>
      </c>
      <c r="D41" s="29">
        <v>97</v>
      </c>
      <c r="E41" s="109">
        <v>213</v>
      </c>
      <c r="F41" s="126">
        <v>80</v>
      </c>
      <c r="G41" s="111">
        <v>80</v>
      </c>
      <c r="H41" s="111">
        <v>80</v>
      </c>
    </row>
    <row r="42" spans="1:8" x14ac:dyDescent="0.25">
      <c r="B42" s="48" t="s">
        <v>498</v>
      </c>
      <c r="C42" s="1" t="s">
        <v>435</v>
      </c>
      <c r="D42" s="29">
        <v>0</v>
      </c>
      <c r="E42" s="109">
        <v>0</v>
      </c>
      <c r="F42" s="111">
        <v>0</v>
      </c>
      <c r="G42" s="111">
        <v>0</v>
      </c>
      <c r="H42" s="111">
        <v>0</v>
      </c>
    </row>
    <row r="43" spans="1:8" x14ac:dyDescent="0.25">
      <c r="B43" s="48" t="s">
        <v>497</v>
      </c>
      <c r="C43" s="1" t="s">
        <v>466</v>
      </c>
      <c r="D43" s="29">
        <v>42273.68</v>
      </c>
      <c r="E43" s="109">
        <v>42633.38</v>
      </c>
      <c r="F43" s="111">
        <v>37030</v>
      </c>
      <c r="G43" s="111">
        <v>37030</v>
      </c>
      <c r="H43" s="148">
        <v>36663.11</v>
      </c>
    </row>
    <row r="44" spans="1:8" x14ac:dyDescent="0.25">
      <c r="B44" s="46" t="s">
        <v>497</v>
      </c>
      <c r="C44" s="1" t="s">
        <v>514</v>
      </c>
      <c r="D44" s="29"/>
      <c r="E44" s="79">
        <v>61261.11</v>
      </c>
      <c r="F44" s="111">
        <v>60632.5</v>
      </c>
      <c r="G44" s="111">
        <v>60632.5</v>
      </c>
      <c r="H44" s="148">
        <v>60077.760000000002</v>
      </c>
    </row>
    <row r="45" spans="1:8" x14ac:dyDescent="0.25">
      <c r="B45" s="49">
        <v>200000</v>
      </c>
      <c r="C45" s="1" t="s">
        <v>16</v>
      </c>
      <c r="D45" s="29">
        <v>23200</v>
      </c>
      <c r="E45" s="29">
        <v>31628.080000000002</v>
      </c>
      <c r="F45" s="111">
        <v>32229.08</v>
      </c>
      <c r="G45" s="111">
        <v>32229.08</v>
      </c>
      <c r="H45" s="148">
        <v>34850.400000000001</v>
      </c>
    </row>
    <row r="46" spans="1:8" x14ac:dyDescent="0.25">
      <c r="B46" s="49">
        <v>300000</v>
      </c>
      <c r="C46" s="1" t="s">
        <v>17</v>
      </c>
      <c r="D46" s="79">
        <v>35000</v>
      </c>
      <c r="E46" s="79">
        <v>35000</v>
      </c>
      <c r="F46" s="111">
        <v>35000</v>
      </c>
      <c r="G46" s="111">
        <v>35000</v>
      </c>
      <c r="H46" s="111">
        <v>35000</v>
      </c>
    </row>
    <row r="47" spans="1:8" x14ac:dyDescent="0.25">
      <c r="A47" s="10"/>
      <c r="B47" s="51">
        <v>200</v>
      </c>
      <c r="C47" s="5" t="s">
        <v>18</v>
      </c>
      <c r="D47" s="4">
        <f>SUM(D13:D17)+D21+D25+D26+SUM(D33:D46)</f>
        <v>258148.41999999998</v>
      </c>
      <c r="E47" s="4">
        <f>SUM(E13:E17)+E21+E25+E26+SUM(E33:E46)</f>
        <v>367794.86</v>
      </c>
      <c r="F47" s="4">
        <f>SUM(F13:F17)+F21+F25+F26+SUM(F33:F46)</f>
        <v>334624.58</v>
      </c>
      <c r="G47" s="4">
        <f>SUM(G13:G17)+G21+G25+G26+SUM(G33:G46)</f>
        <v>332824.58</v>
      </c>
      <c r="H47" s="4">
        <f>SUM(H13:H17)+H21+H25+H26+SUM(H33:H46)</f>
        <v>345202.19</v>
      </c>
    </row>
    <row r="48" spans="1:8" x14ac:dyDescent="0.25">
      <c r="B48" s="49" t="s">
        <v>238</v>
      </c>
      <c r="C48" s="1" t="s">
        <v>19</v>
      </c>
      <c r="D48" s="79">
        <v>13700</v>
      </c>
      <c r="E48" s="109">
        <v>13463.6</v>
      </c>
      <c r="F48" s="126">
        <v>13700</v>
      </c>
      <c r="G48" s="111">
        <v>13700</v>
      </c>
      <c r="H48" s="148">
        <v>14893.16</v>
      </c>
    </row>
    <row r="49" spans="2:8" x14ac:dyDescent="0.25">
      <c r="B49" s="49" t="s">
        <v>241</v>
      </c>
      <c r="C49" s="1" t="s">
        <v>495</v>
      </c>
      <c r="D49" s="79">
        <v>5100</v>
      </c>
      <c r="E49" s="109">
        <v>4527.1000000000004</v>
      </c>
      <c r="F49" s="126">
        <v>4500</v>
      </c>
      <c r="G49" s="111">
        <v>4500</v>
      </c>
      <c r="H49" s="111">
        <v>4500</v>
      </c>
    </row>
    <row r="50" spans="2:8" x14ac:dyDescent="0.25">
      <c r="B50" s="49" t="s">
        <v>242</v>
      </c>
      <c r="C50" s="1" t="s">
        <v>244</v>
      </c>
      <c r="D50" s="79">
        <v>3800</v>
      </c>
      <c r="E50" s="109">
        <v>3000</v>
      </c>
      <c r="F50" s="126">
        <v>3000</v>
      </c>
      <c r="G50" s="111">
        <v>3000</v>
      </c>
      <c r="H50" s="111">
        <v>3000</v>
      </c>
    </row>
    <row r="51" spans="2:8" x14ac:dyDescent="0.25">
      <c r="B51" s="49" t="s">
        <v>243</v>
      </c>
      <c r="C51" s="1" t="s">
        <v>245</v>
      </c>
      <c r="D51" s="79">
        <v>15000</v>
      </c>
      <c r="E51" s="109">
        <v>63000</v>
      </c>
      <c r="F51" s="126">
        <v>9000</v>
      </c>
      <c r="G51" s="111">
        <v>9000</v>
      </c>
      <c r="H51" s="111">
        <v>9000</v>
      </c>
    </row>
    <row r="52" spans="2:8" x14ac:dyDescent="0.25">
      <c r="B52" s="49" t="s">
        <v>246</v>
      </c>
      <c r="C52" s="1" t="s">
        <v>247</v>
      </c>
      <c r="D52" s="79">
        <v>1100</v>
      </c>
      <c r="E52" s="109">
        <v>1070.9100000000001</v>
      </c>
      <c r="F52" s="126">
        <v>1070</v>
      </c>
      <c r="G52" s="111">
        <v>1070</v>
      </c>
      <c r="H52" s="111">
        <v>1070</v>
      </c>
    </row>
    <row r="53" spans="2:8" x14ac:dyDescent="0.25">
      <c r="B53" s="49" t="s">
        <v>248</v>
      </c>
      <c r="C53" s="1" t="s">
        <v>249</v>
      </c>
      <c r="D53" s="79">
        <v>836940</v>
      </c>
      <c r="E53" s="109">
        <v>891161.95</v>
      </c>
      <c r="F53" s="117">
        <v>889884</v>
      </c>
      <c r="G53" s="111">
        <v>1007624</v>
      </c>
      <c r="H53" s="148">
        <v>1022345.74</v>
      </c>
    </row>
    <row r="54" spans="2:8" x14ac:dyDescent="0.25">
      <c r="B54" s="49" t="s">
        <v>444</v>
      </c>
      <c r="C54" s="1" t="s">
        <v>445</v>
      </c>
      <c r="D54" s="79">
        <v>0</v>
      </c>
      <c r="E54" s="109">
        <v>0</v>
      </c>
      <c r="F54" s="111">
        <v>0</v>
      </c>
      <c r="G54" s="111">
        <v>0</v>
      </c>
      <c r="H54" s="111">
        <v>0</v>
      </c>
    </row>
    <row r="55" spans="2:8" x14ac:dyDescent="0.25">
      <c r="B55" s="49" t="s">
        <v>240</v>
      </c>
      <c r="C55" s="1" t="s">
        <v>239</v>
      </c>
      <c r="D55" s="79">
        <v>0</v>
      </c>
      <c r="E55" s="109">
        <v>7265.16</v>
      </c>
      <c r="F55" s="126">
        <v>2500</v>
      </c>
      <c r="G55" s="111">
        <v>2500</v>
      </c>
      <c r="H55" s="111">
        <v>2500</v>
      </c>
    </row>
    <row r="56" spans="2:8" x14ac:dyDescent="0.25">
      <c r="B56" s="49"/>
      <c r="C56" s="1" t="s">
        <v>471</v>
      </c>
      <c r="D56" s="79">
        <v>0</v>
      </c>
      <c r="E56" s="109">
        <v>0</v>
      </c>
      <c r="F56" s="111">
        <v>0</v>
      </c>
      <c r="G56" s="111">
        <v>0</v>
      </c>
      <c r="H56" s="111">
        <v>0</v>
      </c>
    </row>
    <row r="57" spans="2:8" x14ac:dyDescent="0.25">
      <c r="B57" s="49" t="s">
        <v>253</v>
      </c>
      <c r="C57" s="3" t="s">
        <v>45</v>
      </c>
      <c r="D57" s="79">
        <v>200</v>
      </c>
      <c r="E57" s="109">
        <v>217.14</v>
      </c>
      <c r="F57" s="111">
        <v>0</v>
      </c>
      <c r="G57" s="111">
        <v>0</v>
      </c>
      <c r="H57" s="111">
        <v>0</v>
      </c>
    </row>
    <row r="58" spans="2:8" x14ac:dyDescent="0.25">
      <c r="B58" s="49">
        <v>311</v>
      </c>
      <c r="C58" s="1" t="s">
        <v>464</v>
      </c>
      <c r="D58" s="92">
        <v>0</v>
      </c>
      <c r="E58" s="109">
        <v>0</v>
      </c>
      <c r="F58" s="111">
        <v>0</v>
      </c>
      <c r="G58" s="111">
        <v>0</v>
      </c>
      <c r="H58" s="111">
        <v>0</v>
      </c>
    </row>
    <row r="59" spans="2:8" x14ac:dyDescent="0.25">
      <c r="B59" s="49" t="s">
        <v>250</v>
      </c>
      <c r="C59" s="1" t="s">
        <v>433</v>
      </c>
      <c r="D59" s="79">
        <v>0</v>
      </c>
      <c r="E59" s="109">
        <v>3000</v>
      </c>
      <c r="F59" s="126">
        <v>3000</v>
      </c>
      <c r="G59" s="111">
        <v>3000</v>
      </c>
      <c r="H59" s="111">
        <v>3000</v>
      </c>
    </row>
    <row r="60" spans="2:8" x14ac:dyDescent="0.25">
      <c r="B60" s="49" t="s">
        <v>237</v>
      </c>
      <c r="C60" s="3" t="s">
        <v>422</v>
      </c>
      <c r="D60" s="79">
        <v>10000</v>
      </c>
      <c r="E60" s="109">
        <v>15000</v>
      </c>
      <c r="F60" s="126">
        <v>10000</v>
      </c>
      <c r="G60" s="111">
        <v>10000</v>
      </c>
      <c r="H60" s="111">
        <v>10000</v>
      </c>
    </row>
    <row r="61" spans="2:8" x14ac:dyDescent="0.25">
      <c r="B61" s="49"/>
      <c r="C61" s="3"/>
      <c r="D61" s="79"/>
      <c r="E61" s="109">
        <v>2700</v>
      </c>
      <c r="F61" s="126"/>
      <c r="G61" s="111"/>
      <c r="H61" s="111"/>
    </row>
    <row r="62" spans="2:8" x14ac:dyDescent="0.25">
      <c r="B62" s="49" t="s">
        <v>520</v>
      </c>
      <c r="C62" s="3" t="s">
        <v>519</v>
      </c>
      <c r="D62" s="79"/>
      <c r="E62" s="109">
        <v>0</v>
      </c>
      <c r="F62" s="111">
        <v>0</v>
      </c>
      <c r="G62" s="111">
        <v>0</v>
      </c>
      <c r="H62" s="111">
        <v>0</v>
      </c>
    </row>
    <row r="63" spans="2:8" x14ac:dyDescent="0.25">
      <c r="B63" s="49" t="s">
        <v>251</v>
      </c>
      <c r="C63" s="1" t="s">
        <v>252</v>
      </c>
      <c r="D63" s="79">
        <v>26651</v>
      </c>
      <c r="E63" s="109">
        <v>26650</v>
      </c>
      <c r="F63" s="126">
        <v>26650</v>
      </c>
      <c r="G63" s="111">
        <v>26650</v>
      </c>
      <c r="H63" s="111">
        <v>26650</v>
      </c>
    </row>
    <row r="64" spans="2:8" x14ac:dyDescent="0.25">
      <c r="B64" s="49"/>
      <c r="C64" s="1" t="s">
        <v>467</v>
      </c>
      <c r="D64" s="79">
        <v>10000</v>
      </c>
      <c r="E64" s="109">
        <v>0</v>
      </c>
      <c r="F64" s="111">
        <v>0</v>
      </c>
      <c r="G64" s="111">
        <v>0</v>
      </c>
      <c r="H64" s="111">
        <v>0</v>
      </c>
    </row>
    <row r="65" spans="1:8" x14ac:dyDescent="0.25">
      <c r="B65" s="49" t="s">
        <v>472</v>
      </c>
      <c r="C65" s="1" t="s">
        <v>473</v>
      </c>
      <c r="D65" s="79">
        <v>0</v>
      </c>
      <c r="E65" s="109">
        <v>0</v>
      </c>
      <c r="F65" s="111">
        <v>0</v>
      </c>
      <c r="G65" s="111">
        <v>0</v>
      </c>
      <c r="H65" s="111">
        <v>0</v>
      </c>
    </row>
    <row r="66" spans="1:8" x14ac:dyDescent="0.25">
      <c r="B66" s="49" t="s">
        <v>496</v>
      </c>
      <c r="C66" s="1" t="s">
        <v>480</v>
      </c>
      <c r="D66" s="79">
        <v>11196.61</v>
      </c>
      <c r="E66" s="109">
        <v>260</v>
      </c>
      <c r="F66" s="111">
        <v>0</v>
      </c>
      <c r="G66" s="111">
        <v>0</v>
      </c>
      <c r="H66" s="111">
        <v>0</v>
      </c>
    </row>
    <row r="67" spans="1:8" x14ac:dyDescent="0.25">
      <c r="B67" s="49"/>
      <c r="C67" s="1" t="s">
        <v>530</v>
      </c>
      <c r="D67" s="79"/>
      <c r="E67" s="109">
        <v>0</v>
      </c>
      <c r="F67" s="111">
        <v>0</v>
      </c>
      <c r="G67" s="111">
        <v>0</v>
      </c>
      <c r="H67" s="111">
        <v>0</v>
      </c>
    </row>
    <row r="68" spans="1:8" x14ac:dyDescent="0.25">
      <c r="B68" s="49"/>
      <c r="C68" s="1" t="s">
        <v>432</v>
      </c>
      <c r="D68" s="79">
        <v>41930</v>
      </c>
      <c r="E68" s="109">
        <v>20029.46</v>
      </c>
      <c r="F68" s="126">
        <v>15000</v>
      </c>
      <c r="G68" s="111">
        <v>15000</v>
      </c>
      <c r="H68" s="111">
        <v>15000</v>
      </c>
    </row>
    <row r="69" spans="1:8" x14ac:dyDescent="0.25">
      <c r="B69" s="49"/>
      <c r="C69" s="1" t="s">
        <v>567</v>
      </c>
      <c r="D69" s="79"/>
      <c r="E69" s="109"/>
      <c r="F69" s="126">
        <v>0</v>
      </c>
      <c r="G69" s="111">
        <v>0</v>
      </c>
      <c r="H69" s="148">
        <v>10000</v>
      </c>
    </row>
    <row r="70" spans="1:8" x14ac:dyDescent="0.25">
      <c r="B70" s="49"/>
      <c r="C70" s="1" t="s">
        <v>568</v>
      </c>
      <c r="D70" s="79"/>
      <c r="E70" s="109"/>
      <c r="F70" s="126">
        <v>0</v>
      </c>
      <c r="G70" s="111">
        <v>0</v>
      </c>
      <c r="H70" s="148">
        <v>2000</v>
      </c>
    </row>
    <row r="71" spans="1:8" x14ac:dyDescent="0.25">
      <c r="A71" s="10"/>
      <c r="B71" s="51">
        <v>300</v>
      </c>
      <c r="C71" s="5" t="s">
        <v>20</v>
      </c>
      <c r="D71" s="4">
        <f>SUM(D48:D68)</f>
        <v>975617.61</v>
      </c>
      <c r="E71" s="4">
        <f>SUM(E48:E68)</f>
        <v>1051345.32</v>
      </c>
      <c r="F71" s="4">
        <f>SUM(F48:F70)</f>
        <v>978304</v>
      </c>
      <c r="G71" s="4">
        <f>SUM(G48:G70)</f>
        <v>1096044</v>
      </c>
      <c r="H71" s="4">
        <f>SUM(H48:H70)</f>
        <v>1123958.8999999999</v>
      </c>
    </row>
    <row r="72" spans="1:8" x14ac:dyDescent="0.25">
      <c r="A72" s="7"/>
      <c r="B72" s="154" t="s">
        <v>22</v>
      </c>
      <c r="C72" s="154"/>
      <c r="D72" s="9">
        <f>D12+D47+D71</f>
        <v>2834466.03</v>
      </c>
      <c r="E72" s="9">
        <f>E12+E47+E71</f>
        <v>3261301.7199999997</v>
      </c>
      <c r="F72" s="9">
        <f>F12+F47+F71</f>
        <v>3160388.58</v>
      </c>
      <c r="G72" s="9">
        <f>G12+G47+G71</f>
        <v>3376760.58</v>
      </c>
      <c r="H72" s="9">
        <f>H12+H47+H71</f>
        <v>3443739.09</v>
      </c>
    </row>
    <row r="73" spans="1:8" x14ac:dyDescent="0.25">
      <c r="B73" s="46" t="s">
        <v>446</v>
      </c>
      <c r="C73" s="46" t="s">
        <v>447</v>
      </c>
      <c r="D73" s="29">
        <v>30000</v>
      </c>
      <c r="E73" s="101">
        <v>6949.44</v>
      </c>
      <c r="F73" s="111">
        <v>0</v>
      </c>
      <c r="G73" s="111">
        <v>0</v>
      </c>
      <c r="H73" s="111">
        <v>0</v>
      </c>
    </row>
    <row r="74" spans="1:8" x14ac:dyDescent="0.25">
      <c r="B74" s="46" t="s">
        <v>448</v>
      </c>
      <c r="C74" s="46" t="s">
        <v>546</v>
      </c>
      <c r="D74" s="29">
        <v>0</v>
      </c>
      <c r="E74" s="29">
        <v>0</v>
      </c>
      <c r="F74" s="111">
        <v>0</v>
      </c>
      <c r="G74" s="111">
        <v>0</v>
      </c>
      <c r="H74" s="111">
        <v>0</v>
      </c>
    </row>
    <row r="75" spans="1:8" x14ac:dyDescent="0.25">
      <c r="B75" s="46" t="s">
        <v>449</v>
      </c>
      <c r="C75" s="46" t="s">
        <v>450</v>
      </c>
      <c r="D75" s="29">
        <v>62062.66</v>
      </c>
      <c r="E75" s="29">
        <v>0</v>
      </c>
      <c r="F75" s="111">
        <v>0</v>
      </c>
      <c r="G75" s="111">
        <v>0</v>
      </c>
      <c r="H75" s="111">
        <v>0</v>
      </c>
    </row>
    <row r="76" spans="1:8" x14ac:dyDescent="0.25">
      <c r="B76" s="46" t="s">
        <v>451</v>
      </c>
      <c r="C76" s="46" t="s">
        <v>452</v>
      </c>
      <c r="D76" s="29">
        <v>0</v>
      </c>
      <c r="E76" s="29">
        <v>0</v>
      </c>
      <c r="F76" s="111">
        <v>0</v>
      </c>
      <c r="G76" s="111">
        <v>0</v>
      </c>
      <c r="H76" s="111">
        <v>0</v>
      </c>
    </row>
    <row r="77" spans="1:8" x14ac:dyDescent="0.25">
      <c r="B77" s="46" t="s">
        <v>499</v>
      </c>
      <c r="C77" s="46" t="s">
        <v>500</v>
      </c>
      <c r="D77" s="29">
        <v>0</v>
      </c>
      <c r="E77" s="101"/>
      <c r="F77" s="111">
        <v>0</v>
      </c>
      <c r="G77" s="111">
        <v>0</v>
      </c>
      <c r="H77" s="111">
        <v>0</v>
      </c>
    </row>
    <row r="78" spans="1:8" x14ac:dyDescent="0.25">
      <c r="B78" s="46" t="s">
        <v>468</v>
      </c>
      <c r="C78" s="46" t="s">
        <v>469</v>
      </c>
      <c r="D78" s="29">
        <v>14650</v>
      </c>
      <c r="E78" s="101">
        <v>0</v>
      </c>
      <c r="F78" s="111">
        <v>0</v>
      </c>
      <c r="G78" s="111">
        <v>0</v>
      </c>
      <c r="H78" s="111">
        <v>0</v>
      </c>
    </row>
    <row r="79" spans="1:8" x14ac:dyDescent="0.25">
      <c r="B79" s="46">
        <v>231</v>
      </c>
      <c r="C79" s="46" t="s">
        <v>537</v>
      </c>
      <c r="D79" s="29">
        <v>0</v>
      </c>
      <c r="E79" s="29">
        <v>5366</v>
      </c>
      <c r="F79" s="111">
        <v>0</v>
      </c>
      <c r="G79" s="111">
        <v>0</v>
      </c>
      <c r="H79" s="111">
        <v>0</v>
      </c>
    </row>
    <row r="80" spans="1:8" x14ac:dyDescent="0.25">
      <c r="B80" s="46" t="s">
        <v>454</v>
      </c>
      <c r="C80" s="46" t="s">
        <v>453</v>
      </c>
      <c r="D80" s="29">
        <v>28700</v>
      </c>
      <c r="E80" s="101">
        <v>20981.79</v>
      </c>
      <c r="F80" s="111">
        <v>0</v>
      </c>
      <c r="G80" s="111">
        <f>17249.21+17.2</f>
        <v>17266.41</v>
      </c>
      <c r="H80" s="111">
        <f>17249.21+17.2</f>
        <v>17266.41</v>
      </c>
    </row>
    <row r="81" spans="1:8" x14ac:dyDescent="0.25">
      <c r="B81" s="46" t="s">
        <v>254</v>
      </c>
      <c r="C81" s="3" t="s">
        <v>21</v>
      </c>
      <c r="D81" s="29">
        <v>0</v>
      </c>
      <c r="E81" s="29">
        <v>0</v>
      </c>
      <c r="F81" s="111">
        <v>0</v>
      </c>
      <c r="G81" s="111">
        <v>0</v>
      </c>
      <c r="H81" s="111">
        <v>0</v>
      </c>
    </row>
    <row r="82" spans="1:8" x14ac:dyDescent="0.25">
      <c r="A82" s="3"/>
      <c r="B82" s="46" t="s">
        <v>563</v>
      </c>
      <c r="C82" s="46" t="s">
        <v>550</v>
      </c>
      <c r="D82" s="29">
        <v>0</v>
      </c>
      <c r="E82" s="45">
        <v>0</v>
      </c>
      <c r="F82" s="123">
        <v>0</v>
      </c>
      <c r="G82" s="145">
        <v>467579.46</v>
      </c>
      <c r="H82" s="145">
        <v>467579.46</v>
      </c>
    </row>
    <row r="83" spans="1:8" x14ac:dyDescent="0.25">
      <c r="A83" s="3"/>
      <c r="B83" s="46" t="s">
        <v>564</v>
      </c>
      <c r="C83" s="46" t="s">
        <v>553</v>
      </c>
      <c r="D83" s="29">
        <v>0</v>
      </c>
      <c r="E83" s="45">
        <v>0</v>
      </c>
      <c r="F83" s="123">
        <v>0</v>
      </c>
      <c r="G83" s="145">
        <v>456975.31</v>
      </c>
      <c r="H83" s="145">
        <v>456975.31</v>
      </c>
    </row>
    <row r="84" spans="1:8" x14ac:dyDescent="0.25">
      <c r="A84" s="3"/>
      <c r="B84" s="46" t="s">
        <v>565</v>
      </c>
      <c r="C84" s="46" t="s">
        <v>552</v>
      </c>
      <c r="D84" s="29">
        <v>0</v>
      </c>
      <c r="E84" s="45">
        <v>0</v>
      </c>
      <c r="F84" s="123">
        <v>0</v>
      </c>
      <c r="G84" s="145">
        <v>754298.72</v>
      </c>
      <c r="H84" s="145">
        <v>754298.72</v>
      </c>
    </row>
    <row r="85" spans="1:8" x14ac:dyDescent="0.25">
      <c r="A85" s="3"/>
      <c r="B85" s="46" t="s">
        <v>564</v>
      </c>
      <c r="C85" s="46" t="s">
        <v>562</v>
      </c>
      <c r="D85" s="29">
        <v>0</v>
      </c>
      <c r="E85" s="45">
        <v>0</v>
      </c>
      <c r="F85" s="123">
        <v>0</v>
      </c>
      <c r="G85" s="145">
        <v>11086</v>
      </c>
      <c r="H85" s="145">
        <v>11086</v>
      </c>
    </row>
    <row r="86" spans="1:8" x14ac:dyDescent="0.25">
      <c r="A86" s="7"/>
      <c r="B86" s="154" t="s">
        <v>68</v>
      </c>
      <c r="C86" s="154"/>
      <c r="D86" s="9">
        <f>SUM(D73:D81)</f>
        <v>135412.66</v>
      </c>
      <c r="E86" s="9">
        <f>SUM(E73:E81)</f>
        <v>33297.229999999996</v>
      </c>
      <c r="F86" s="9">
        <f>SUM(F73:F85)</f>
        <v>0</v>
      </c>
      <c r="G86" s="9">
        <f>SUM(G73:G85)</f>
        <v>1707205.9</v>
      </c>
      <c r="H86" s="9">
        <f>SUM(H73:H85)</f>
        <v>1707205.9</v>
      </c>
    </row>
    <row r="87" spans="1:8" x14ac:dyDescent="0.25">
      <c r="A87" s="3"/>
      <c r="B87" s="46" t="s">
        <v>255</v>
      </c>
      <c r="C87" s="46" t="s">
        <v>256</v>
      </c>
      <c r="D87" s="29">
        <v>30</v>
      </c>
      <c r="E87" s="109">
        <v>30</v>
      </c>
      <c r="F87" s="126">
        <v>30</v>
      </c>
      <c r="G87" s="111">
        <v>30</v>
      </c>
      <c r="H87" s="111">
        <v>30</v>
      </c>
    </row>
    <row r="88" spans="1:8" x14ac:dyDescent="0.25">
      <c r="A88" s="3"/>
      <c r="B88" s="46">
        <v>454001</v>
      </c>
      <c r="C88" s="46" t="s">
        <v>223</v>
      </c>
      <c r="D88" s="29">
        <v>0</v>
      </c>
      <c r="E88" s="45">
        <v>170597.59</v>
      </c>
      <c r="F88" s="123">
        <v>0</v>
      </c>
      <c r="G88" s="145">
        <f>226600+22848.76+45525.39+2800</f>
        <v>297774.15000000002</v>
      </c>
      <c r="H88" s="145">
        <f>226600+22848.76+45525.39+2800</f>
        <v>297774.15000000002</v>
      </c>
    </row>
    <row r="89" spans="1:8" x14ac:dyDescent="0.25">
      <c r="A89" s="3"/>
      <c r="B89" s="46">
        <v>453</v>
      </c>
      <c r="C89" s="46" t="s">
        <v>558</v>
      </c>
      <c r="D89" s="29">
        <v>0</v>
      </c>
      <c r="E89" s="45">
        <v>0</v>
      </c>
      <c r="F89" s="123">
        <v>0</v>
      </c>
      <c r="G89" s="145">
        <v>23200</v>
      </c>
      <c r="H89" s="145">
        <v>0</v>
      </c>
    </row>
    <row r="90" spans="1:8" ht="26.25" x14ac:dyDescent="0.25">
      <c r="A90" s="3"/>
      <c r="B90" s="46">
        <v>453</v>
      </c>
      <c r="C90" s="144" t="s">
        <v>551</v>
      </c>
      <c r="D90" s="29">
        <v>0</v>
      </c>
      <c r="E90" s="45">
        <v>0</v>
      </c>
      <c r="F90" s="123">
        <v>0</v>
      </c>
      <c r="G90" s="145">
        <v>240710.47</v>
      </c>
      <c r="H90" s="145">
        <v>240710.47</v>
      </c>
    </row>
    <row r="91" spans="1:8" x14ac:dyDescent="0.25">
      <c r="A91" s="3"/>
      <c r="B91" s="46">
        <v>453</v>
      </c>
      <c r="C91" s="144" t="s">
        <v>569</v>
      </c>
      <c r="D91" s="29">
        <v>0</v>
      </c>
      <c r="E91" s="45">
        <v>0</v>
      </c>
      <c r="F91" s="123">
        <v>0</v>
      </c>
      <c r="G91" s="145">
        <v>0</v>
      </c>
      <c r="H91" s="149">
        <v>11052.36</v>
      </c>
    </row>
    <row r="92" spans="1:8" x14ac:dyDescent="0.25">
      <c r="B92" s="48">
        <v>514002</v>
      </c>
      <c r="C92" s="16" t="s">
        <v>69</v>
      </c>
      <c r="D92" s="29">
        <v>0</v>
      </c>
      <c r="E92" s="79">
        <v>0</v>
      </c>
      <c r="F92" s="112">
        <v>0</v>
      </c>
      <c r="G92" s="112">
        <v>0</v>
      </c>
      <c r="H92" s="112">
        <v>0</v>
      </c>
    </row>
    <row r="93" spans="1:8" x14ac:dyDescent="0.25">
      <c r="A93" s="7"/>
      <c r="B93" s="154" t="s">
        <v>70</v>
      </c>
      <c r="C93" s="154"/>
      <c r="D93" s="9">
        <f>SUM(D87:D92)</f>
        <v>30</v>
      </c>
      <c r="E93" s="9">
        <f>SUM(E87:E92)</f>
        <v>170627.59</v>
      </c>
      <c r="F93" s="9">
        <f>SUM(F87:F92)</f>
        <v>30</v>
      </c>
      <c r="G93" s="9">
        <f>SUM(G87:G92)</f>
        <v>561714.62</v>
      </c>
      <c r="H93" s="9">
        <f>SUM(H87:H92)</f>
        <v>549566.98</v>
      </c>
    </row>
    <row r="94" spans="1:8" ht="19.5" x14ac:dyDescent="0.25">
      <c r="A94" s="155" t="s">
        <v>27</v>
      </c>
      <c r="B94" s="155"/>
      <c r="C94" s="155"/>
      <c r="D94" s="2"/>
      <c r="E94" s="45"/>
      <c r="F94" s="109"/>
      <c r="G94" s="109"/>
      <c r="H94" s="109"/>
    </row>
    <row r="95" spans="1:8" x14ac:dyDescent="0.25">
      <c r="A95" s="14"/>
      <c r="B95" s="48">
        <v>633016</v>
      </c>
      <c r="C95" s="14" t="s">
        <v>23</v>
      </c>
      <c r="D95" s="111">
        <v>3000</v>
      </c>
      <c r="E95" s="109">
        <v>3000</v>
      </c>
      <c r="F95" s="126">
        <v>3000</v>
      </c>
      <c r="G95" s="111">
        <v>3000</v>
      </c>
      <c r="H95" s="111">
        <v>3000</v>
      </c>
    </row>
    <row r="96" spans="1:8" x14ac:dyDescent="0.25">
      <c r="A96" s="14"/>
      <c r="B96" s="48">
        <v>642002</v>
      </c>
      <c r="C96" s="14" t="s">
        <v>434</v>
      </c>
      <c r="D96" s="111">
        <v>23500</v>
      </c>
      <c r="E96" s="109">
        <v>23500</v>
      </c>
      <c r="F96" s="126">
        <v>25800</v>
      </c>
      <c r="G96" s="111">
        <v>25800</v>
      </c>
      <c r="H96" s="111">
        <v>25800</v>
      </c>
    </row>
    <row r="97" spans="1:8" x14ac:dyDescent="0.25">
      <c r="A97" s="14"/>
      <c r="B97" s="59">
        <v>642200</v>
      </c>
      <c r="C97" s="14" t="s">
        <v>83</v>
      </c>
      <c r="D97" s="111">
        <v>2500</v>
      </c>
      <c r="E97" s="109">
        <v>1399.85</v>
      </c>
      <c r="F97" s="126">
        <v>2500</v>
      </c>
      <c r="G97" s="111">
        <v>2500</v>
      </c>
      <c r="H97" s="111">
        <v>2500</v>
      </c>
    </row>
    <row r="98" spans="1:8" x14ac:dyDescent="0.25">
      <c r="A98" s="23" t="s">
        <v>24</v>
      </c>
      <c r="B98" s="54"/>
      <c r="C98" s="23"/>
      <c r="D98" s="24">
        <f t="shared" ref="D98" si="3">SUM(D95:D97)</f>
        <v>29000</v>
      </c>
      <c r="E98" s="24">
        <f t="shared" ref="E98:G98" si="4">SUM(E95:E97)</f>
        <v>27899.85</v>
      </c>
      <c r="F98" s="24">
        <f t="shared" si="4"/>
        <v>31300</v>
      </c>
      <c r="G98" s="24">
        <f t="shared" si="4"/>
        <v>31300</v>
      </c>
      <c r="H98" s="24">
        <f t="shared" ref="H98" si="5">SUM(H95:H97)</f>
        <v>31300</v>
      </c>
    </row>
    <row r="99" spans="1:8" x14ac:dyDescent="0.25">
      <c r="A99" s="13"/>
      <c r="B99" s="55"/>
      <c r="C99" s="62" t="s">
        <v>266</v>
      </c>
      <c r="D99" s="63">
        <f>D100+D108</f>
        <v>432814.36</v>
      </c>
      <c r="E99" s="63">
        <f>E100+E108</f>
        <v>447784</v>
      </c>
      <c r="F99" s="63">
        <f>F100+F108</f>
        <v>492205</v>
      </c>
      <c r="G99" s="63">
        <f>G100+G108</f>
        <v>492205</v>
      </c>
      <c r="H99" s="63">
        <f>H100+H108</f>
        <v>492205</v>
      </c>
    </row>
    <row r="100" spans="1:8" x14ac:dyDescent="0.25">
      <c r="A100" s="28"/>
      <c r="B100" s="31">
        <v>610</v>
      </c>
      <c r="C100" s="61" t="s">
        <v>187</v>
      </c>
      <c r="D100" s="29">
        <f>SUM(D101:D107)</f>
        <v>316220</v>
      </c>
      <c r="E100" s="29">
        <f>SUM(E101:E107)</f>
        <v>326584</v>
      </c>
      <c r="F100" s="114">
        <f>SUM(F101:F107)</f>
        <v>359470</v>
      </c>
      <c r="G100" s="114">
        <f>SUM(G101:G107)</f>
        <v>359470</v>
      </c>
      <c r="H100" s="114">
        <f>SUM(H101:H107)</f>
        <v>359470</v>
      </c>
    </row>
    <row r="101" spans="1:8" x14ac:dyDescent="0.25">
      <c r="A101" s="28"/>
      <c r="B101" s="56">
        <v>611</v>
      </c>
      <c r="C101" s="43" t="s">
        <v>186</v>
      </c>
      <c r="D101" s="118">
        <v>225225</v>
      </c>
      <c r="E101" s="118">
        <v>225225</v>
      </c>
      <c r="F101" s="118">
        <v>237000</v>
      </c>
      <c r="G101" s="118">
        <v>237000</v>
      </c>
      <c r="H101" s="118">
        <v>237000</v>
      </c>
    </row>
    <row r="102" spans="1:8" x14ac:dyDescent="0.25">
      <c r="A102" s="28"/>
      <c r="B102" s="56">
        <v>611</v>
      </c>
      <c r="C102" s="43" t="s">
        <v>25</v>
      </c>
      <c r="D102" s="118">
        <v>38200</v>
      </c>
      <c r="E102" s="118">
        <v>38530</v>
      </c>
      <c r="F102" s="118">
        <v>38200</v>
      </c>
      <c r="G102" s="118">
        <v>38200</v>
      </c>
      <c r="H102" s="118">
        <v>38200</v>
      </c>
    </row>
    <row r="103" spans="1:8" x14ac:dyDescent="0.25">
      <c r="A103" s="28"/>
      <c r="B103" s="56">
        <v>611</v>
      </c>
      <c r="C103" s="43" t="s">
        <v>26</v>
      </c>
      <c r="D103" s="118">
        <v>4850</v>
      </c>
      <c r="E103" s="118">
        <v>4884</v>
      </c>
      <c r="F103" s="118">
        <v>4850</v>
      </c>
      <c r="G103" s="118">
        <v>4850</v>
      </c>
      <c r="H103" s="118">
        <v>4850</v>
      </c>
    </row>
    <row r="104" spans="1:8" x14ac:dyDescent="0.25">
      <c r="A104" s="28"/>
      <c r="B104" s="56"/>
      <c r="C104" s="43" t="s">
        <v>71</v>
      </c>
      <c r="D104" s="118">
        <v>1420</v>
      </c>
      <c r="E104" s="118">
        <v>1420</v>
      </c>
      <c r="F104" s="118">
        <v>1420</v>
      </c>
      <c r="G104" s="118">
        <v>1420</v>
      </c>
      <c r="H104" s="118">
        <v>1420</v>
      </c>
    </row>
    <row r="105" spans="1:8" x14ac:dyDescent="0.25">
      <c r="A105" s="28"/>
      <c r="B105" s="56">
        <v>612001</v>
      </c>
      <c r="C105" s="43" t="s">
        <v>369</v>
      </c>
      <c r="D105" s="118">
        <v>31525</v>
      </c>
      <c r="E105" s="118">
        <v>31525</v>
      </c>
      <c r="F105" s="118">
        <v>63000</v>
      </c>
      <c r="G105" s="118">
        <v>63000</v>
      </c>
      <c r="H105" s="118">
        <v>63000</v>
      </c>
    </row>
    <row r="106" spans="1:8" x14ac:dyDescent="0.25">
      <c r="A106" s="28"/>
      <c r="B106" s="56">
        <v>614</v>
      </c>
      <c r="C106" s="43" t="s">
        <v>185</v>
      </c>
      <c r="D106" s="118">
        <v>15000</v>
      </c>
      <c r="E106" s="118">
        <v>25000</v>
      </c>
      <c r="F106" s="118">
        <v>15000</v>
      </c>
      <c r="G106" s="118">
        <v>15000</v>
      </c>
      <c r="H106" s="118">
        <v>15000</v>
      </c>
    </row>
    <row r="107" spans="1:8" x14ac:dyDescent="0.25">
      <c r="A107" s="28"/>
      <c r="B107" s="56">
        <v>616</v>
      </c>
      <c r="C107" s="43" t="s">
        <v>455</v>
      </c>
      <c r="D107" s="118">
        <v>0</v>
      </c>
      <c r="E107" s="118">
        <v>0</v>
      </c>
      <c r="F107" s="118">
        <v>0</v>
      </c>
      <c r="G107" s="118">
        <v>0</v>
      </c>
      <c r="H107" s="118">
        <v>0</v>
      </c>
    </row>
    <row r="108" spans="1:8" x14ac:dyDescent="0.25">
      <c r="A108" s="28"/>
      <c r="B108" s="31">
        <v>620</v>
      </c>
      <c r="C108" s="61" t="s">
        <v>188</v>
      </c>
      <c r="D108" s="76">
        <f t="shared" ref="D108" si="6">SUM(D109:D116)</f>
        <v>116594.36</v>
      </c>
      <c r="E108" s="76">
        <f t="shared" ref="E108" si="7">SUM(E109:E116)</f>
        <v>121200</v>
      </c>
      <c r="F108" s="119">
        <f>SUM(F109:F116)</f>
        <v>132735</v>
      </c>
      <c r="G108" s="119">
        <f>SUM(G109:G116)</f>
        <v>132735</v>
      </c>
      <c r="H108" s="119">
        <f>SUM(H109:H116)</f>
        <v>132735</v>
      </c>
    </row>
    <row r="109" spans="1:8" x14ac:dyDescent="0.25">
      <c r="A109" s="28"/>
      <c r="B109" s="56">
        <v>621</v>
      </c>
      <c r="C109" s="43" t="s">
        <v>146</v>
      </c>
      <c r="D109" s="153">
        <v>109494.36</v>
      </c>
      <c r="E109" s="153">
        <v>114100</v>
      </c>
      <c r="F109" s="153">
        <v>125635</v>
      </c>
      <c r="G109" s="153">
        <v>125635</v>
      </c>
      <c r="H109" s="153">
        <v>125635</v>
      </c>
    </row>
    <row r="110" spans="1:8" x14ac:dyDescent="0.25">
      <c r="A110" s="28"/>
      <c r="B110" s="56">
        <v>625001</v>
      </c>
      <c r="C110" s="43" t="s">
        <v>260</v>
      </c>
      <c r="D110" s="153"/>
      <c r="E110" s="153"/>
      <c r="F110" s="153"/>
      <c r="G110" s="153"/>
      <c r="H110" s="153"/>
    </row>
    <row r="111" spans="1:8" x14ac:dyDescent="0.25">
      <c r="A111" s="28"/>
      <c r="B111" s="56">
        <v>625002</v>
      </c>
      <c r="C111" s="43" t="s">
        <v>261</v>
      </c>
      <c r="D111" s="153"/>
      <c r="E111" s="153"/>
      <c r="F111" s="153"/>
      <c r="G111" s="153"/>
      <c r="H111" s="153"/>
    </row>
    <row r="112" spans="1:8" x14ac:dyDescent="0.25">
      <c r="A112" s="28"/>
      <c r="B112" s="56">
        <v>625003</v>
      </c>
      <c r="C112" s="43" t="s">
        <v>262</v>
      </c>
      <c r="D112" s="153"/>
      <c r="E112" s="153"/>
      <c r="F112" s="153"/>
      <c r="G112" s="153"/>
      <c r="H112" s="153"/>
    </row>
    <row r="113" spans="1:8" x14ac:dyDescent="0.25">
      <c r="A113" s="28"/>
      <c r="B113" s="56">
        <v>625004</v>
      </c>
      <c r="C113" s="43" t="s">
        <v>263</v>
      </c>
      <c r="D113" s="153"/>
      <c r="E113" s="153"/>
      <c r="F113" s="153"/>
      <c r="G113" s="153"/>
      <c r="H113" s="153"/>
    </row>
    <row r="114" spans="1:8" x14ac:dyDescent="0.25">
      <c r="A114" s="28"/>
      <c r="B114" s="56">
        <v>625005</v>
      </c>
      <c r="C114" s="43" t="s">
        <v>264</v>
      </c>
      <c r="D114" s="153"/>
      <c r="E114" s="153"/>
      <c r="F114" s="153"/>
      <c r="G114" s="153"/>
      <c r="H114" s="153"/>
    </row>
    <row r="115" spans="1:8" x14ac:dyDescent="0.25">
      <c r="A115" s="28"/>
      <c r="B115" s="56">
        <v>625007</v>
      </c>
      <c r="C115" s="43" t="s">
        <v>265</v>
      </c>
      <c r="D115" s="153"/>
      <c r="E115" s="153"/>
      <c r="F115" s="153"/>
      <c r="G115" s="153"/>
      <c r="H115" s="153"/>
    </row>
    <row r="116" spans="1:8" x14ac:dyDescent="0.25">
      <c r="A116" s="28"/>
      <c r="B116" s="56">
        <v>627</v>
      </c>
      <c r="C116" s="43" t="s">
        <v>28</v>
      </c>
      <c r="D116" s="118">
        <v>7100</v>
      </c>
      <c r="E116" s="78">
        <v>7100</v>
      </c>
      <c r="F116" s="118">
        <v>7100</v>
      </c>
      <c r="G116" s="118">
        <v>7100</v>
      </c>
      <c r="H116" s="118">
        <v>7100</v>
      </c>
    </row>
    <row r="117" spans="1:8" x14ac:dyDescent="0.25">
      <c r="A117" s="13"/>
      <c r="B117" s="64">
        <v>631001</v>
      </c>
      <c r="C117" s="64" t="s">
        <v>267</v>
      </c>
      <c r="D117" s="107">
        <v>100</v>
      </c>
      <c r="E117" s="77">
        <v>150</v>
      </c>
      <c r="F117" s="128">
        <v>100</v>
      </c>
      <c r="G117" s="107">
        <v>100</v>
      </c>
      <c r="H117" s="107">
        <v>100</v>
      </c>
    </row>
    <row r="118" spans="1:8" x14ac:dyDescent="0.25">
      <c r="A118" s="13"/>
      <c r="B118" s="64">
        <v>632</v>
      </c>
      <c r="C118" s="65" t="s">
        <v>268</v>
      </c>
      <c r="D118" s="63">
        <f>D119+D128+D136+D148+D151</f>
        <v>86960</v>
      </c>
      <c r="E118" s="63">
        <f>E119+E128+E136+E148+E151</f>
        <v>111360</v>
      </c>
      <c r="F118" s="63">
        <f>F119+F128+F136+F148+F151</f>
        <v>109610</v>
      </c>
      <c r="G118" s="63">
        <f>G119+G128+G136+G148+G151</f>
        <v>109610</v>
      </c>
      <c r="H118" s="63">
        <f>H119+H128+H136+H148+H151</f>
        <v>109610</v>
      </c>
    </row>
    <row r="119" spans="1:8" x14ac:dyDescent="0.25">
      <c r="A119" s="3"/>
      <c r="B119" s="31">
        <v>632001</v>
      </c>
      <c r="C119" s="28" t="s">
        <v>84</v>
      </c>
      <c r="D119" s="29">
        <f>SUM(D120:D127)</f>
        <v>35300</v>
      </c>
      <c r="E119" s="29">
        <f>SUM(E120:E127)</f>
        <v>56650</v>
      </c>
      <c r="F119" s="114">
        <f>SUM(F120:F127)</f>
        <v>51300</v>
      </c>
      <c r="G119" s="114">
        <f>SUM(G120:G127)</f>
        <v>51300</v>
      </c>
      <c r="H119" s="114">
        <f>SUM(H120:H127)</f>
        <v>51300</v>
      </c>
    </row>
    <row r="120" spans="1:8" x14ac:dyDescent="0.25">
      <c r="A120" s="25"/>
      <c r="B120" s="56">
        <v>632001</v>
      </c>
      <c r="C120" s="43" t="s">
        <v>96</v>
      </c>
      <c r="D120" s="78">
        <v>23000</v>
      </c>
      <c r="E120" s="78">
        <v>40000</v>
      </c>
      <c r="F120" s="60">
        <v>37000</v>
      </c>
      <c r="G120" s="78">
        <v>37000</v>
      </c>
      <c r="H120" s="78">
        <v>37000</v>
      </c>
    </row>
    <row r="121" spans="1:8" x14ac:dyDescent="0.25">
      <c r="A121" s="25"/>
      <c r="B121" s="56" t="s">
        <v>269</v>
      </c>
      <c r="C121" s="43" t="s">
        <v>85</v>
      </c>
      <c r="D121" s="78">
        <v>600</v>
      </c>
      <c r="E121" s="78">
        <v>350</v>
      </c>
      <c r="F121" s="60">
        <v>600</v>
      </c>
      <c r="G121" s="78">
        <v>600</v>
      </c>
      <c r="H121" s="78">
        <v>600</v>
      </c>
    </row>
    <row r="122" spans="1:8" x14ac:dyDescent="0.25">
      <c r="A122" s="25"/>
      <c r="B122" s="56" t="s">
        <v>271</v>
      </c>
      <c r="C122" s="43" t="s">
        <v>86</v>
      </c>
      <c r="D122" s="78">
        <v>1400</v>
      </c>
      <c r="E122" s="78">
        <v>2000</v>
      </c>
      <c r="F122" s="60">
        <v>1700</v>
      </c>
      <c r="G122" s="78">
        <v>1700</v>
      </c>
      <c r="H122" s="78">
        <v>1700</v>
      </c>
    </row>
    <row r="123" spans="1:8" x14ac:dyDescent="0.25">
      <c r="A123" s="25"/>
      <c r="B123" s="56" t="s">
        <v>273</v>
      </c>
      <c r="C123" s="43" t="s">
        <v>457</v>
      </c>
      <c r="D123" s="78">
        <v>3000</v>
      </c>
      <c r="E123" s="78">
        <v>5200</v>
      </c>
      <c r="F123" s="60">
        <v>4400</v>
      </c>
      <c r="G123" s="78">
        <v>4400</v>
      </c>
      <c r="H123" s="78">
        <v>4400</v>
      </c>
    </row>
    <row r="124" spans="1:8" x14ac:dyDescent="0.25">
      <c r="A124" s="25"/>
      <c r="B124" s="56" t="s">
        <v>274</v>
      </c>
      <c r="C124" s="43" t="s">
        <v>87</v>
      </c>
      <c r="D124" s="78">
        <v>2700</v>
      </c>
      <c r="E124" s="78">
        <v>3000</v>
      </c>
      <c r="F124" s="60">
        <v>2700</v>
      </c>
      <c r="G124" s="78">
        <v>2700</v>
      </c>
      <c r="H124" s="78">
        <v>2700</v>
      </c>
    </row>
    <row r="125" spans="1:8" x14ac:dyDescent="0.25">
      <c r="A125" s="25"/>
      <c r="B125" s="56" t="s">
        <v>286</v>
      </c>
      <c r="C125" s="43" t="s">
        <v>88</v>
      </c>
      <c r="D125" s="78">
        <v>2000</v>
      </c>
      <c r="E125" s="78">
        <v>3000</v>
      </c>
      <c r="F125" s="60">
        <v>2300</v>
      </c>
      <c r="G125" s="78">
        <v>2300</v>
      </c>
      <c r="H125" s="78">
        <v>2300</v>
      </c>
    </row>
    <row r="126" spans="1:8" x14ac:dyDescent="0.25">
      <c r="A126" s="25"/>
      <c r="B126" s="56" t="s">
        <v>285</v>
      </c>
      <c r="C126" s="43" t="s">
        <v>89</v>
      </c>
      <c r="D126" s="78">
        <v>600</v>
      </c>
      <c r="E126" s="78">
        <v>600</v>
      </c>
      <c r="F126" s="60">
        <v>600</v>
      </c>
      <c r="G126" s="78">
        <v>600</v>
      </c>
      <c r="H126" s="78">
        <v>600</v>
      </c>
    </row>
    <row r="127" spans="1:8" x14ac:dyDescent="0.25">
      <c r="A127" s="25"/>
      <c r="B127" s="56" t="s">
        <v>288</v>
      </c>
      <c r="C127" s="43" t="s">
        <v>90</v>
      </c>
      <c r="D127" s="78">
        <v>2000</v>
      </c>
      <c r="E127" s="78">
        <v>2500</v>
      </c>
      <c r="F127" s="60">
        <v>2000</v>
      </c>
      <c r="G127" s="78">
        <v>2000</v>
      </c>
      <c r="H127" s="78">
        <v>2000</v>
      </c>
    </row>
    <row r="128" spans="1:8" x14ac:dyDescent="0.25">
      <c r="A128" s="3"/>
      <c r="B128" s="31">
        <v>632001</v>
      </c>
      <c r="C128" s="31" t="s">
        <v>91</v>
      </c>
      <c r="D128" s="29">
        <f>SUM(D129:D135)</f>
        <v>25360</v>
      </c>
      <c r="E128" s="29">
        <f>SUM(E129:E135)</f>
        <v>24060</v>
      </c>
      <c r="F128" s="114">
        <f>SUM(F129:F135)</f>
        <v>26060</v>
      </c>
      <c r="G128" s="114">
        <f>SUM(G129:G135)</f>
        <v>26060</v>
      </c>
      <c r="H128" s="114">
        <f>SUM(H129:H135)</f>
        <v>26060</v>
      </c>
    </row>
    <row r="129" spans="1:8" x14ac:dyDescent="0.25">
      <c r="A129" s="25"/>
      <c r="B129" s="56" t="s">
        <v>270</v>
      </c>
      <c r="C129" s="43" t="s">
        <v>85</v>
      </c>
      <c r="D129" s="78">
        <v>4000</v>
      </c>
      <c r="E129" s="78">
        <v>4000</v>
      </c>
      <c r="F129" s="60">
        <v>4000</v>
      </c>
      <c r="G129" s="78">
        <v>4000</v>
      </c>
      <c r="H129" s="78">
        <v>4000</v>
      </c>
    </row>
    <row r="130" spans="1:8" x14ac:dyDescent="0.25">
      <c r="A130" s="25"/>
      <c r="B130" s="56" t="s">
        <v>272</v>
      </c>
      <c r="C130" s="43" t="s">
        <v>86</v>
      </c>
      <c r="D130" s="78">
        <v>1500</v>
      </c>
      <c r="E130" s="78">
        <v>2100</v>
      </c>
      <c r="F130" s="60">
        <v>1900</v>
      </c>
      <c r="G130" s="78">
        <v>1900</v>
      </c>
      <c r="H130" s="78">
        <v>1900</v>
      </c>
    </row>
    <row r="131" spans="1:8" x14ac:dyDescent="0.25">
      <c r="A131" s="25"/>
      <c r="B131" s="56" t="s">
        <v>275</v>
      </c>
      <c r="C131" s="43" t="s">
        <v>87</v>
      </c>
      <c r="D131" s="78">
        <v>8000</v>
      </c>
      <c r="E131" s="78">
        <v>6600</v>
      </c>
      <c r="F131" s="60">
        <v>8000</v>
      </c>
      <c r="G131" s="78">
        <v>8000</v>
      </c>
      <c r="H131" s="78">
        <v>8000</v>
      </c>
    </row>
    <row r="132" spans="1:8" x14ac:dyDescent="0.25">
      <c r="A132" s="25"/>
      <c r="B132" s="56" t="s">
        <v>276</v>
      </c>
      <c r="C132" s="43" t="s">
        <v>88</v>
      </c>
      <c r="D132" s="78">
        <v>4200</v>
      </c>
      <c r="E132" s="78">
        <v>5000</v>
      </c>
      <c r="F132" s="60">
        <v>4500</v>
      </c>
      <c r="G132" s="78">
        <v>4500</v>
      </c>
      <c r="H132" s="78">
        <v>4500</v>
      </c>
    </row>
    <row r="133" spans="1:8" x14ac:dyDescent="0.25">
      <c r="A133" s="25"/>
      <c r="B133" s="56" t="s">
        <v>287</v>
      </c>
      <c r="C133" s="43" t="s">
        <v>89</v>
      </c>
      <c r="D133" s="78">
        <v>2100</v>
      </c>
      <c r="E133" s="78">
        <v>2100</v>
      </c>
      <c r="F133" s="60">
        <v>2100</v>
      </c>
      <c r="G133" s="78">
        <v>2100</v>
      </c>
      <c r="H133" s="78">
        <v>2100</v>
      </c>
    </row>
    <row r="134" spans="1:8" x14ac:dyDescent="0.25">
      <c r="A134" s="25"/>
      <c r="B134" s="56" t="s">
        <v>289</v>
      </c>
      <c r="C134" s="43" t="s">
        <v>90</v>
      </c>
      <c r="D134" s="78">
        <v>5500</v>
      </c>
      <c r="E134" s="78">
        <v>4200</v>
      </c>
      <c r="F134" s="60">
        <v>5500</v>
      </c>
      <c r="G134" s="78">
        <v>5500</v>
      </c>
      <c r="H134" s="78">
        <v>5500</v>
      </c>
    </row>
    <row r="135" spans="1:8" x14ac:dyDescent="0.25">
      <c r="A135" s="25"/>
      <c r="B135" s="56" t="s">
        <v>277</v>
      </c>
      <c r="C135" s="43" t="s">
        <v>92</v>
      </c>
      <c r="D135" s="78">
        <v>60</v>
      </c>
      <c r="E135" s="78">
        <v>60</v>
      </c>
      <c r="F135" s="60">
        <v>60</v>
      </c>
      <c r="G135" s="78">
        <v>60</v>
      </c>
      <c r="H135" s="78">
        <v>60</v>
      </c>
    </row>
    <row r="136" spans="1:8" x14ac:dyDescent="0.25">
      <c r="A136" s="28"/>
      <c r="B136" s="31">
        <v>632002</v>
      </c>
      <c r="C136" s="31" t="s">
        <v>93</v>
      </c>
      <c r="D136" s="29">
        <f>SUM(D137:D147)</f>
        <v>18500</v>
      </c>
      <c r="E136" s="29">
        <f>SUM(E137:E147)</f>
        <v>23400</v>
      </c>
      <c r="F136" s="114">
        <f>SUM(F137:F147)</f>
        <v>24450</v>
      </c>
      <c r="G136" s="114">
        <f>SUM(G137:G147)</f>
        <v>24450</v>
      </c>
      <c r="H136" s="114">
        <f>SUM(H137:H147)</f>
        <v>24450</v>
      </c>
    </row>
    <row r="137" spans="1:8" x14ac:dyDescent="0.25">
      <c r="A137" s="26"/>
      <c r="B137" s="56">
        <v>632002</v>
      </c>
      <c r="C137" s="43" t="s">
        <v>93</v>
      </c>
      <c r="D137" s="90">
        <v>11500</v>
      </c>
      <c r="E137" s="90">
        <v>15000</v>
      </c>
      <c r="F137" s="129">
        <v>16000</v>
      </c>
      <c r="G137" s="90">
        <v>16000</v>
      </c>
      <c r="H137" s="90">
        <v>16000</v>
      </c>
    </row>
    <row r="138" spans="1:8" x14ac:dyDescent="0.25">
      <c r="A138" s="25"/>
      <c r="B138" s="56" t="s">
        <v>278</v>
      </c>
      <c r="C138" s="43" t="s">
        <v>85</v>
      </c>
      <c r="D138" s="78">
        <v>500</v>
      </c>
      <c r="E138" s="78">
        <v>500</v>
      </c>
      <c r="F138" s="60">
        <v>500</v>
      </c>
      <c r="G138" s="78">
        <v>500</v>
      </c>
      <c r="H138" s="78">
        <v>500</v>
      </c>
    </row>
    <row r="139" spans="1:8" x14ac:dyDescent="0.25">
      <c r="A139" s="25"/>
      <c r="B139" s="56"/>
      <c r="C139" s="43" t="s">
        <v>517</v>
      </c>
      <c r="D139" s="78">
        <v>400</v>
      </c>
      <c r="E139" s="78">
        <v>400</v>
      </c>
      <c r="F139" s="60">
        <v>400</v>
      </c>
      <c r="G139" s="78">
        <v>400</v>
      </c>
      <c r="H139" s="78">
        <v>400</v>
      </c>
    </row>
    <row r="140" spans="1:8" x14ac:dyDescent="0.25">
      <c r="A140" s="25"/>
      <c r="B140" s="56" t="s">
        <v>279</v>
      </c>
      <c r="C140" s="43" t="s">
        <v>87</v>
      </c>
      <c r="D140" s="78">
        <v>1150</v>
      </c>
      <c r="E140" s="78">
        <v>900</v>
      </c>
      <c r="F140" s="60">
        <v>1150</v>
      </c>
      <c r="G140" s="78">
        <v>1150</v>
      </c>
      <c r="H140" s="78">
        <v>1150</v>
      </c>
    </row>
    <row r="141" spans="1:8" x14ac:dyDescent="0.25">
      <c r="A141" s="25"/>
      <c r="B141" s="56" t="s">
        <v>456</v>
      </c>
      <c r="C141" s="43" t="s">
        <v>457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x14ac:dyDescent="0.25">
      <c r="A142" s="25"/>
      <c r="B142" s="56" t="s">
        <v>280</v>
      </c>
      <c r="C142" s="43" t="s">
        <v>88</v>
      </c>
      <c r="D142" s="78">
        <v>900</v>
      </c>
      <c r="E142" s="78">
        <v>900</v>
      </c>
      <c r="F142" s="60">
        <v>900</v>
      </c>
      <c r="G142" s="78">
        <v>900</v>
      </c>
      <c r="H142" s="78">
        <v>900</v>
      </c>
    </row>
    <row r="143" spans="1:8" x14ac:dyDescent="0.25">
      <c r="A143" s="25"/>
      <c r="B143" s="56" t="s">
        <v>290</v>
      </c>
      <c r="C143" s="43" t="s">
        <v>89</v>
      </c>
      <c r="D143" s="78">
        <v>300</v>
      </c>
      <c r="E143" s="78">
        <v>200</v>
      </c>
      <c r="F143" s="60">
        <v>300</v>
      </c>
      <c r="G143" s="78">
        <v>300</v>
      </c>
      <c r="H143" s="78">
        <v>300</v>
      </c>
    </row>
    <row r="144" spans="1:8" x14ac:dyDescent="0.25">
      <c r="A144" s="25"/>
      <c r="B144" s="56" t="s">
        <v>291</v>
      </c>
      <c r="C144" s="43" t="s">
        <v>90</v>
      </c>
      <c r="D144" s="78">
        <v>250</v>
      </c>
      <c r="E144" s="78">
        <v>2000</v>
      </c>
      <c r="F144" s="60">
        <v>1700</v>
      </c>
      <c r="G144" s="78">
        <v>1700</v>
      </c>
      <c r="H144" s="78">
        <v>1700</v>
      </c>
    </row>
    <row r="145" spans="1:8" x14ac:dyDescent="0.25">
      <c r="A145" s="25"/>
      <c r="B145" s="56" t="s">
        <v>283</v>
      </c>
      <c r="C145" s="43" t="s">
        <v>92</v>
      </c>
      <c r="D145" s="78">
        <v>3200</v>
      </c>
      <c r="E145" s="78">
        <v>3200</v>
      </c>
      <c r="F145" s="60">
        <v>3200</v>
      </c>
      <c r="G145" s="78">
        <v>3200</v>
      </c>
      <c r="H145" s="78">
        <v>3200</v>
      </c>
    </row>
    <row r="146" spans="1:8" x14ac:dyDescent="0.25">
      <c r="A146" s="25"/>
      <c r="B146" s="56" t="s">
        <v>281</v>
      </c>
      <c r="C146" s="43" t="s">
        <v>94</v>
      </c>
      <c r="D146" s="78">
        <v>200</v>
      </c>
      <c r="E146" s="78">
        <v>200</v>
      </c>
      <c r="F146" s="60">
        <v>200</v>
      </c>
      <c r="G146" s="78">
        <v>200</v>
      </c>
      <c r="H146" s="78">
        <v>200</v>
      </c>
    </row>
    <row r="147" spans="1:8" x14ac:dyDescent="0.25">
      <c r="A147" s="25"/>
      <c r="B147" s="56" t="s">
        <v>282</v>
      </c>
      <c r="C147" s="43" t="s">
        <v>95</v>
      </c>
      <c r="D147" s="78">
        <v>100</v>
      </c>
      <c r="E147" s="78">
        <v>100</v>
      </c>
      <c r="F147" s="60">
        <v>100</v>
      </c>
      <c r="G147" s="78">
        <v>100</v>
      </c>
      <c r="H147" s="78">
        <v>100</v>
      </c>
    </row>
    <row r="148" spans="1:8" x14ac:dyDescent="0.25">
      <c r="A148" s="28"/>
      <c r="B148" s="31">
        <v>632003</v>
      </c>
      <c r="C148" s="31" t="s">
        <v>97</v>
      </c>
      <c r="D148" s="29">
        <f>SUM(D149:D150)</f>
        <v>4800</v>
      </c>
      <c r="E148" s="29">
        <f>SUM(E149:E150)</f>
        <v>4250</v>
      </c>
      <c r="F148" s="114">
        <f>SUM(F149:F150)</f>
        <v>4800</v>
      </c>
      <c r="G148" s="114">
        <f>SUM(G149:G150)</f>
        <v>4800</v>
      </c>
      <c r="H148" s="114">
        <f>SUM(H149:H150)</f>
        <v>4800</v>
      </c>
    </row>
    <row r="149" spans="1:8" x14ac:dyDescent="0.25">
      <c r="A149" s="25"/>
      <c r="B149" s="56">
        <v>632003</v>
      </c>
      <c r="C149" s="43" t="s">
        <v>97</v>
      </c>
      <c r="D149" s="78">
        <v>4200</v>
      </c>
      <c r="E149" s="78">
        <v>3800</v>
      </c>
      <c r="F149" s="60">
        <v>4200</v>
      </c>
      <c r="G149" s="78">
        <v>4200</v>
      </c>
      <c r="H149" s="78">
        <v>4200</v>
      </c>
    </row>
    <row r="150" spans="1:8" x14ac:dyDescent="0.25">
      <c r="A150" s="25"/>
      <c r="B150" s="56" t="s">
        <v>284</v>
      </c>
      <c r="C150" s="43" t="s">
        <v>98</v>
      </c>
      <c r="D150" s="78">
        <v>600</v>
      </c>
      <c r="E150" s="78">
        <v>450</v>
      </c>
      <c r="F150" s="60">
        <v>600</v>
      </c>
      <c r="G150" s="78">
        <v>600</v>
      </c>
      <c r="H150" s="78">
        <v>600</v>
      </c>
    </row>
    <row r="151" spans="1:8" x14ac:dyDescent="0.25">
      <c r="A151" s="3"/>
      <c r="B151" s="31">
        <v>632005</v>
      </c>
      <c r="C151" s="31" t="s">
        <v>99</v>
      </c>
      <c r="D151" s="111">
        <v>3000</v>
      </c>
      <c r="E151" s="109">
        <v>3000</v>
      </c>
      <c r="F151" s="126">
        <v>3000</v>
      </c>
      <c r="G151" s="111">
        <v>3000</v>
      </c>
      <c r="H151" s="111">
        <v>3000</v>
      </c>
    </row>
    <row r="152" spans="1:8" x14ac:dyDescent="0.25">
      <c r="A152" s="3"/>
      <c r="B152" s="64">
        <v>633</v>
      </c>
      <c r="C152" s="66" t="s">
        <v>292</v>
      </c>
      <c r="D152" s="63">
        <f>SUM(D153:D158)+SUM(D169:D172)</f>
        <v>44900</v>
      </c>
      <c r="E152" s="63">
        <f>SUM(E153:E158)+SUM(E169:E172)</f>
        <v>54100</v>
      </c>
      <c r="F152" s="63">
        <f>SUM(F153:F158)+SUM(F169:F172)</f>
        <v>46778.33</v>
      </c>
      <c r="G152" s="63">
        <f>SUM(G153:G158)+SUM(G169:G172)</f>
        <v>52600</v>
      </c>
      <c r="H152" s="63">
        <f>SUM(H153:H158)+SUM(H169:H172)</f>
        <v>52600</v>
      </c>
    </row>
    <row r="153" spans="1:8" x14ac:dyDescent="0.25">
      <c r="A153" s="3"/>
      <c r="B153" s="31">
        <v>633001</v>
      </c>
      <c r="C153" s="31" t="s">
        <v>100</v>
      </c>
      <c r="D153" s="111">
        <v>1000</v>
      </c>
      <c r="E153" s="109">
        <v>500</v>
      </c>
      <c r="F153" s="126">
        <v>1000</v>
      </c>
      <c r="G153" s="111">
        <v>2000</v>
      </c>
      <c r="H153" s="111">
        <v>2000</v>
      </c>
    </row>
    <row r="154" spans="1:8" x14ac:dyDescent="0.25">
      <c r="A154" s="3"/>
      <c r="B154" s="31">
        <v>633002</v>
      </c>
      <c r="C154" s="31" t="s">
        <v>101</v>
      </c>
      <c r="D154" s="111">
        <v>1000</v>
      </c>
      <c r="E154" s="109">
        <v>1000</v>
      </c>
      <c r="F154" s="126">
        <v>1000</v>
      </c>
      <c r="G154" s="111">
        <v>3000</v>
      </c>
      <c r="H154" s="111">
        <v>3000</v>
      </c>
    </row>
    <row r="155" spans="1:8" x14ac:dyDescent="0.25">
      <c r="A155" s="3"/>
      <c r="B155" s="31">
        <v>633003</v>
      </c>
      <c r="C155" s="31" t="s">
        <v>102</v>
      </c>
      <c r="D155" s="111">
        <v>300</v>
      </c>
      <c r="E155" s="109">
        <v>300</v>
      </c>
      <c r="F155" s="126">
        <v>300</v>
      </c>
      <c r="G155" s="111">
        <v>300</v>
      </c>
      <c r="H155" s="111">
        <v>300</v>
      </c>
    </row>
    <row r="156" spans="1:8" x14ac:dyDescent="0.25">
      <c r="A156" s="3"/>
      <c r="B156" s="31">
        <v>633004</v>
      </c>
      <c r="C156" s="31" t="s">
        <v>103</v>
      </c>
      <c r="D156" s="111">
        <v>500</v>
      </c>
      <c r="E156" s="109">
        <v>500</v>
      </c>
      <c r="F156" s="126">
        <v>500</v>
      </c>
      <c r="G156" s="111">
        <v>500</v>
      </c>
      <c r="H156" s="111">
        <v>500</v>
      </c>
    </row>
    <row r="157" spans="1:8" x14ac:dyDescent="0.25">
      <c r="A157" s="3"/>
      <c r="B157" s="31">
        <v>633005</v>
      </c>
      <c r="C157" s="31" t="s">
        <v>515</v>
      </c>
      <c r="D157" s="111">
        <v>0</v>
      </c>
      <c r="E157" s="109">
        <v>0</v>
      </c>
      <c r="F157" s="111">
        <v>0</v>
      </c>
      <c r="G157" s="111">
        <v>1000</v>
      </c>
      <c r="H157" s="111">
        <v>1000</v>
      </c>
    </row>
    <row r="158" spans="1:8" x14ac:dyDescent="0.25">
      <c r="A158" s="3"/>
      <c r="B158" s="31">
        <v>633006</v>
      </c>
      <c r="C158" s="31" t="s">
        <v>104</v>
      </c>
      <c r="D158" s="29">
        <f>SUM(D159:D168)</f>
        <v>37200</v>
      </c>
      <c r="E158" s="29">
        <f>SUM(E159:E168)</f>
        <v>45500</v>
      </c>
      <c r="F158" s="114">
        <f>SUM(F159:F168)</f>
        <v>38178.33</v>
      </c>
      <c r="G158" s="114">
        <f>SUM(G159:G168)</f>
        <v>37200</v>
      </c>
      <c r="H158" s="114">
        <f>SUM(H159:H168)</f>
        <v>37200</v>
      </c>
    </row>
    <row r="159" spans="1:8" x14ac:dyDescent="0.25">
      <c r="A159" s="3"/>
      <c r="B159" s="56">
        <v>633006</v>
      </c>
      <c r="C159" s="43" t="s">
        <v>104</v>
      </c>
      <c r="D159" s="78">
        <v>30000</v>
      </c>
      <c r="E159" s="78">
        <v>40000</v>
      </c>
      <c r="F159" s="60">
        <v>30978.33</v>
      </c>
      <c r="G159" s="78">
        <v>30000</v>
      </c>
      <c r="H159" s="78">
        <v>30000</v>
      </c>
    </row>
    <row r="160" spans="1:8" x14ac:dyDescent="0.25">
      <c r="A160" s="3"/>
      <c r="B160" s="56" t="s">
        <v>296</v>
      </c>
      <c r="C160" s="43" t="s">
        <v>107</v>
      </c>
      <c r="D160" s="78">
        <v>1000</v>
      </c>
      <c r="E160" s="78">
        <v>200</v>
      </c>
      <c r="F160" s="60">
        <v>1000</v>
      </c>
      <c r="G160" s="78">
        <v>1000</v>
      </c>
      <c r="H160" s="78">
        <v>1000</v>
      </c>
    </row>
    <row r="161" spans="1:8" x14ac:dyDescent="0.25">
      <c r="A161" s="3"/>
      <c r="B161" s="56" t="s">
        <v>299</v>
      </c>
      <c r="C161" s="43" t="s">
        <v>111</v>
      </c>
      <c r="D161" s="78">
        <v>0</v>
      </c>
      <c r="E161" s="78">
        <v>100</v>
      </c>
      <c r="F161" s="78">
        <v>0</v>
      </c>
      <c r="G161" s="78">
        <v>0</v>
      </c>
      <c r="H161" s="78">
        <v>0</v>
      </c>
    </row>
    <row r="162" spans="1:8" x14ac:dyDescent="0.25">
      <c r="A162" s="3"/>
      <c r="B162" s="56" t="s">
        <v>293</v>
      </c>
      <c r="C162" s="43" t="s">
        <v>214</v>
      </c>
      <c r="D162" s="78">
        <v>1000</v>
      </c>
      <c r="E162" s="78">
        <v>900</v>
      </c>
      <c r="F162" s="60">
        <v>1000</v>
      </c>
      <c r="G162" s="78">
        <v>1000</v>
      </c>
      <c r="H162" s="78">
        <v>1000</v>
      </c>
    </row>
    <row r="163" spans="1:8" x14ac:dyDescent="0.25">
      <c r="A163" s="3"/>
      <c r="B163" s="56" t="s">
        <v>294</v>
      </c>
      <c r="C163" s="43" t="s">
        <v>105</v>
      </c>
      <c r="D163" s="78">
        <v>300</v>
      </c>
      <c r="E163" s="78">
        <v>300</v>
      </c>
      <c r="F163" s="60">
        <v>300</v>
      </c>
      <c r="G163" s="78">
        <v>300</v>
      </c>
      <c r="H163" s="78">
        <v>300</v>
      </c>
    </row>
    <row r="164" spans="1:8" x14ac:dyDescent="0.25">
      <c r="A164" s="3"/>
      <c r="B164" s="56" t="s">
        <v>295</v>
      </c>
      <c r="C164" s="43" t="s">
        <v>106</v>
      </c>
      <c r="D164" s="78">
        <v>300</v>
      </c>
      <c r="E164" s="78">
        <v>500</v>
      </c>
      <c r="F164" s="60">
        <v>300</v>
      </c>
      <c r="G164" s="78">
        <v>300</v>
      </c>
      <c r="H164" s="78">
        <v>300</v>
      </c>
    </row>
    <row r="165" spans="1:8" x14ac:dyDescent="0.25">
      <c r="A165" s="3"/>
      <c r="B165" s="56" t="s">
        <v>297</v>
      </c>
      <c r="C165" s="43" t="s">
        <v>108</v>
      </c>
      <c r="D165" s="78">
        <v>500</v>
      </c>
      <c r="E165" s="78">
        <v>500</v>
      </c>
      <c r="F165" s="60">
        <v>500</v>
      </c>
      <c r="G165" s="78">
        <v>500</v>
      </c>
      <c r="H165" s="78">
        <v>500</v>
      </c>
    </row>
    <row r="166" spans="1:8" x14ac:dyDescent="0.25">
      <c r="A166" s="3"/>
      <c r="B166" s="56" t="s">
        <v>298</v>
      </c>
      <c r="C166" s="43" t="s">
        <v>215</v>
      </c>
      <c r="D166" s="78">
        <v>4100</v>
      </c>
      <c r="E166" s="78">
        <v>3000</v>
      </c>
      <c r="F166" s="60">
        <v>4100</v>
      </c>
      <c r="G166" s="78">
        <v>4100</v>
      </c>
      <c r="H166" s="78">
        <v>4100</v>
      </c>
    </row>
    <row r="167" spans="1:8" x14ac:dyDescent="0.25">
      <c r="A167" s="3"/>
      <c r="B167" s="56" t="s">
        <v>298</v>
      </c>
      <c r="C167" s="43" t="s">
        <v>109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</row>
    <row r="168" spans="1:8" x14ac:dyDescent="0.25">
      <c r="A168" s="3"/>
      <c r="B168" s="56" t="s">
        <v>300</v>
      </c>
      <c r="C168" s="43" t="s">
        <v>110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</row>
    <row r="169" spans="1:8" x14ac:dyDescent="0.25">
      <c r="A169" s="28"/>
      <c r="B169" s="31">
        <v>633009</v>
      </c>
      <c r="C169" s="31" t="s">
        <v>112</v>
      </c>
      <c r="D169" s="111">
        <v>500</v>
      </c>
      <c r="E169" s="109">
        <v>1200</v>
      </c>
      <c r="F169" s="126">
        <v>500</v>
      </c>
      <c r="G169" s="111">
        <v>500</v>
      </c>
      <c r="H169" s="111">
        <v>500</v>
      </c>
    </row>
    <row r="170" spans="1:8" x14ac:dyDescent="0.25">
      <c r="A170" s="28"/>
      <c r="B170" s="31" t="s">
        <v>301</v>
      </c>
      <c r="C170" s="31" t="s">
        <v>113</v>
      </c>
      <c r="D170" s="29">
        <v>800</v>
      </c>
      <c r="E170" s="109">
        <v>500</v>
      </c>
      <c r="F170" s="126">
        <v>800</v>
      </c>
      <c r="G170" s="111">
        <v>800</v>
      </c>
      <c r="H170" s="111">
        <v>800</v>
      </c>
    </row>
    <row r="171" spans="1:8" x14ac:dyDescent="0.25">
      <c r="A171" s="28"/>
      <c r="B171" s="31">
        <v>633010</v>
      </c>
      <c r="C171" s="31" t="s">
        <v>114</v>
      </c>
      <c r="D171" s="111">
        <v>2500</v>
      </c>
      <c r="E171" s="109">
        <v>2500</v>
      </c>
      <c r="F171" s="126">
        <v>2500</v>
      </c>
      <c r="G171" s="111">
        <v>2500</v>
      </c>
      <c r="H171" s="111">
        <v>2500</v>
      </c>
    </row>
    <row r="172" spans="1:8" x14ac:dyDescent="0.25">
      <c r="A172" s="28"/>
      <c r="B172" s="31">
        <v>633013</v>
      </c>
      <c r="C172" s="31" t="s">
        <v>115</v>
      </c>
      <c r="D172" s="29">
        <v>1100</v>
      </c>
      <c r="E172" s="109">
        <v>2100</v>
      </c>
      <c r="F172" s="126">
        <v>2000</v>
      </c>
      <c r="G172" s="111">
        <v>4800</v>
      </c>
      <c r="H172" s="111">
        <v>4800</v>
      </c>
    </row>
    <row r="173" spans="1:8" x14ac:dyDescent="0.25">
      <c r="A173" s="28"/>
      <c r="B173" s="64">
        <v>634</v>
      </c>
      <c r="C173" s="66" t="s">
        <v>302</v>
      </c>
      <c r="D173" s="63">
        <f>SUM(D174:D178)</f>
        <v>8650</v>
      </c>
      <c r="E173" s="63">
        <f>SUM(E174:E178)</f>
        <v>12550</v>
      </c>
      <c r="F173" s="63">
        <f>SUM(F174:F178)</f>
        <v>12750</v>
      </c>
      <c r="G173" s="63">
        <f>SUM(G174:G178)</f>
        <v>12750</v>
      </c>
      <c r="H173" s="63">
        <f>SUM(H174:H178)</f>
        <v>12750</v>
      </c>
    </row>
    <row r="174" spans="1:8" x14ac:dyDescent="0.25">
      <c r="A174" s="28"/>
      <c r="B174" s="31">
        <v>634001</v>
      </c>
      <c r="C174" s="34" t="s">
        <v>423</v>
      </c>
      <c r="D174" s="111">
        <v>2300</v>
      </c>
      <c r="E174" s="109">
        <v>2500</v>
      </c>
      <c r="F174" s="126">
        <v>2300</v>
      </c>
      <c r="G174" s="111">
        <v>2300</v>
      </c>
      <c r="H174" s="111">
        <v>2300</v>
      </c>
    </row>
    <row r="175" spans="1:8" x14ac:dyDescent="0.25">
      <c r="A175" s="28"/>
      <c r="B175" s="31">
        <v>634002</v>
      </c>
      <c r="C175" s="34" t="s">
        <v>116</v>
      </c>
      <c r="D175" s="111">
        <v>1500</v>
      </c>
      <c r="E175" s="109">
        <v>6000</v>
      </c>
      <c r="F175" s="126">
        <v>5600</v>
      </c>
      <c r="G175" s="111">
        <v>5600</v>
      </c>
      <c r="H175" s="111">
        <v>5600</v>
      </c>
    </row>
    <row r="176" spans="1:8" x14ac:dyDescent="0.25">
      <c r="A176" s="28"/>
      <c r="B176" s="31">
        <v>634003</v>
      </c>
      <c r="C176" s="34" t="s">
        <v>117</v>
      </c>
      <c r="D176" s="111">
        <v>4800</v>
      </c>
      <c r="E176" s="109">
        <v>4000</v>
      </c>
      <c r="F176" s="126">
        <v>4800</v>
      </c>
      <c r="G176" s="111">
        <v>4800</v>
      </c>
      <c r="H176" s="111">
        <v>4800</v>
      </c>
    </row>
    <row r="177" spans="1:8" x14ac:dyDescent="0.25">
      <c r="A177" s="28"/>
      <c r="B177" s="31">
        <v>634004</v>
      </c>
      <c r="C177" s="34" t="s">
        <v>118</v>
      </c>
      <c r="D177" s="111">
        <v>0</v>
      </c>
      <c r="E177" s="109">
        <v>0</v>
      </c>
      <c r="F177" s="111">
        <v>0</v>
      </c>
      <c r="G177" s="111">
        <v>0</v>
      </c>
      <c r="H177" s="111">
        <v>0</v>
      </c>
    </row>
    <row r="178" spans="1:8" x14ac:dyDescent="0.25">
      <c r="A178" s="28"/>
      <c r="B178" s="31">
        <v>634005</v>
      </c>
      <c r="C178" s="34" t="s">
        <v>119</v>
      </c>
      <c r="D178" s="111">
        <v>50</v>
      </c>
      <c r="E178" s="109">
        <v>50</v>
      </c>
      <c r="F178" s="126">
        <v>50</v>
      </c>
      <c r="G178" s="111">
        <v>50</v>
      </c>
      <c r="H178" s="111">
        <v>50</v>
      </c>
    </row>
    <row r="179" spans="1:8" x14ac:dyDescent="0.25">
      <c r="A179" s="27"/>
      <c r="B179" s="64">
        <v>635</v>
      </c>
      <c r="C179" s="66" t="s">
        <v>303</v>
      </c>
      <c r="D179" s="63">
        <f>SUM(D180:D185)</f>
        <v>35700</v>
      </c>
      <c r="E179" s="63">
        <f>SUM(E180:E185)</f>
        <v>60400.1</v>
      </c>
      <c r="F179" s="63">
        <f>SUM(F180:F185)</f>
        <v>47800</v>
      </c>
      <c r="G179" s="63">
        <f>SUM(G180:G185)</f>
        <v>57800</v>
      </c>
      <c r="H179" s="63">
        <f>SUM(H180:H185)</f>
        <v>58789.19</v>
      </c>
    </row>
    <row r="180" spans="1:8" x14ac:dyDescent="0.25">
      <c r="A180" s="27"/>
      <c r="B180" s="31">
        <v>635002</v>
      </c>
      <c r="C180" s="34" t="s">
        <v>120</v>
      </c>
      <c r="D180" s="111">
        <v>200</v>
      </c>
      <c r="E180" s="109">
        <v>200</v>
      </c>
      <c r="F180" s="126">
        <v>200</v>
      </c>
      <c r="G180" s="111">
        <v>200</v>
      </c>
      <c r="H180" s="111">
        <v>200</v>
      </c>
    </row>
    <row r="181" spans="1:8" x14ac:dyDescent="0.25">
      <c r="A181" s="27"/>
      <c r="B181" s="31">
        <v>635004</v>
      </c>
      <c r="C181" s="34" t="s">
        <v>124</v>
      </c>
      <c r="D181" s="111">
        <v>2000</v>
      </c>
      <c r="E181" s="109">
        <v>4500</v>
      </c>
      <c r="F181" s="126">
        <v>4100</v>
      </c>
      <c r="G181" s="111">
        <v>4100</v>
      </c>
      <c r="H181" s="111">
        <v>4100</v>
      </c>
    </row>
    <row r="182" spans="1:8" x14ac:dyDescent="0.25">
      <c r="A182" s="27"/>
      <c r="B182" s="31">
        <v>635004</v>
      </c>
      <c r="C182" s="34" t="s">
        <v>121</v>
      </c>
      <c r="D182" s="111">
        <v>0</v>
      </c>
      <c r="E182" s="109">
        <v>650.1</v>
      </c>
      <c r="F182" s="111">
        <v>0</v>
      </c>
      <c r="G182" s="111">
        <v>0</v>
      </c>
      <c r="H182" s="148">
        <v>989.19</v>
      </c>
    </row>
    <row r="183" spans="1:8" x14ac:dyDescent="0.25">
      <c r="A183" s="27"/>
      <c r="B183" s="31">
        <v>635006</v>
      </c>
      <c r="C183" s="34" t="s">
        <v>123</v>
      </c>
      <c r="D183" s="111">
        <v>25000</v>
      </c>
      <c r="E183" s="109">
        <v>47000</v>
      </c>
      <c r="F183" s="126">
        <v>35000</v>
      </c>
      <c r="G183" s="111">
        <v>45000</v>
      </c>
      <c r="H183" s="111">
        <v>45000</v>
      </c>
    </row>
    <row r="184" spans="1:8" x14ac:dyDescent="0.25">
      <c r="A184" s="27"/>
      <c r="B184" s="31" t="s">
        <v>482</v>
      </c>
      <c r="C184" s="34" t="s">
        <v>483</v>
      </c>
      <c r="D184" s="111">
        <v>0</v>
      </c>
      <c r="E184" s="109">
        <v>0</v>
      </c>
      <c r="F184" s="111">
        <v>0</v>
      </c>
      <c r="G184" s="111">
        <v>0</v>
      </c>
      <c r="H184" s="111">
        <v>0</v>
      </c>
    </row>
    <row r="185" spans="1:8" x14ac:dyDescent="0.25">
      <c r="A185" s="27"/>
      <c r="B185" s="31">
        <v>635009</v>
      </c>
      <c r="C185" s="34" t="s">
        <v>122</v>
      </c>
      <c r="D185" s="111">
        <v>8500</v>
      </c>
      <c r="E185" s="109">
        <v>8050</v>
      </c>
      <c r="F185" s="126">
        <v>8500</v>
      </c>
      <c r="G185" s="111">
        <v>8500</v>
      </c>
      <c r="H185" s="111">
        <v>8500</v>
      </c>
    </row>
    <row r="186" spans="1:8" x14ac:dyDescent="0.25">
      <c r="A186" s="27"/>
      <c r="B186" s="64">
        <v>636</v>
      </c>
      <c r="C186" s="66" t="s">
        <v>304</v>
      </c>
      <c r="D186" s="63">
        <f t="shared" ref="D186" si="8">D187+D188</f>
        <v>503.03</v>
      </c>
      <c r="E186" s="63">
        <f t="shared" ref="E186:G186" si="9">E187+E188</f>
        <v>503.03</v>
      </c>
      <c r="F186" s="63">
        <f t="shared" si="9"/>
        <v>503.03</v>
      </c>
      <c r="G186" s="63">
        <f t="shared" si="9"/>
        <v>503.03</v>
      </c>
      <c r="H186" s="63">
        <f t="shared" ref="H186" si="10">H187+H188</f>
        <v>503.03</v>
      </c>
    </row>
    <row r="187" spans="1:8" x14ac:dyDescent="0.25">
      <c r="A187" s="27"/>
      <c r="B187" s="31">
        <v>636001</v>
      </c>
      <c r="C187" s="34" t="s">
        <v>217</v>
      </c>
      <c r="D187" s="29">
        <v>503.03</v>
      </c>
      <c r="E187" s="29">
        <v>503.03</v>
      </c>
      <c r="F187" s="126">
        <v>503.03</v>
      </c>
      <c r="G187" s="111">
        <v>503.03</v>
      </c>
      <c r="H187" s="111">
        <v>503.03</v>
      </c>
    </row>
    <row r="188" spans="1:8" x14ac:dyDescent="0.25">
      <c r="A188" s="27"/>
      <c r="B188" s="31">
        <v>636002</v>
      </c>
      <c r="C188" s="34" t="s">
        <v>218</v>
      </c>
      <c r="D188" s="29">
        <v>0</v>
      </c>
      <c r="E188" s="29">
        <v>0</v>
      </c>
      <c r="F188" s="111">
        <v>0</v>
      </c>
      <c r="G188" s="111">
        <v>0</v>
      </c>
      <c r="H188" s="111">
        <v>0</v>
      </c>
    </row>
    <row r="189" spans="1:8" x14ac:dyDescent="0.25">
      <c r="A189" s="27"/>
      <c r="B189" s="64">
        <v>637</v>
      </c>
      <c r="C189" s="66" t="s">
        <v>305</v>
      </c>
      <c r="D189" s="63">
        <f>SUM(D190:D191)+SUM(D195:D200)+SUM(D204:D205)+SUM(D209:D214)</f>
        <v>98200</v>
      </c>
      <c r="E189" s="63">
        <f>SUM(E190:E191)+SUM(E195:E200)+SUM(E204:E205)+SUM(E209:E214)</f>
        <v>100160.05</v>
      </c>
      <c r="F189" s="63">
        <f>SUM(F190:F191)+SUM(F195:F200)+SUM(F204:F205)+SUM(F209:F214)</f>
        <v>98500</v>
      </c>
      <c r="G189" s="63">
        <f>SUM(G190:G191)+SUM(G195:G200)+SUM(G204:G205)+SUM(G209:G214)</f>
        <v>102840</v>
      </c>
      <c r="H189" s="63">
        <f>SUM(H190:H191)+SUM(H195:H200)+SUM(H204:H205)+SUM(H209:H214)</f>
        <v>102840</v>
      </c>
    </row>
    <row r="190" spans="1:8" x14ac:dyDescent="0.25">
      <c r="A190" s="27"/>
      <c r="B190" s="31">
        <v>637001</v>
      </c>
      <c r="C190" s="34" t="s">
        <v>125</v>
      </c>
      <c r="D190" s="111">
        <v>1000</v>
      </c>
      <c r="E190" s="109">
        <v>1100</v>
      </c>
      <c r="F190" s="126">
        <v>1000</v>
      </c>
      <c r="G190" s="111">
        <v>1000</v>
      </c>
      <c r="H190" s="111">
        <v>1000</v>
      </c>
    </row>
    <row r="191" spans="1:8" x14ac:dyDescent="0.25">
      <c r="A191" s="27"/>
      <c r="B191" s="31">
        <v>637004</v>
      </c>
      <c r="C191" s="34" t="s">
        <v>126</v>
      </c>
      <c r="D191" s="29">
        <f>SUM(D192:D194)</f>
        <v>43500</v>
      </c>
      <c r="E191" s="29">
        <f>SUM(E192:E194)</f>
        <v>42660.05</v>
      </c>
      <c r="F191" s="114">
        <f>SUM(F192:F194)</f>
        <v>43500</v>
      </c>
      <c r="G191" s="114">
        <f>SUM(G192:G194)</f>
        <v>43500</v>
      </c>
      <c r="H191" s="114">
        <f>SUM(H192:H194)</f>
        <v>43500</v>
      </c>
    </row>
    <row r="192" spans="1:8" x14ac:dyDescent="0.25">
      <c r="A192" s="27"/>
      <c r="B192" s="56">
        <v>637004</v>
      </c>
      <c r="C192" s="35" t="s">
        <v>126</v>
      </c>
      <c r="D192" s="78">
        <v>40000</v>
      </c>
      <c r="E192" s="118">
        <v>40000</v>
      </c>
      <c r="F192" s="130">
        <v>40000</v>
      </c>
      <c r="G192" s="118">
        <v>40000</v>
      </c>
      <c r="H192" s="118">
        <v>40000</v>
      </c>
    </row>
    <row r="193" spans="1:8" x14ac:dyDescent="0.25">
      <c r="A193" s="27"/>
      <c r="B193" s="56" t="s">
        <v>307</v>
      </c>
      <c r="C193" s="35" t="s">
        <v>306</v>
      </c>
      <c r="D193" s="78">
        <v>2500</v>
      </c>
      <c r="E193" s="118">
        <v>2160.0500000000002</v>
      </c>
      <c r="F193" s="130">
        <v>2500</v>
      </c>
      <c r="G193" s="118">
        <v>2500</v>
      </c>
      <c r="H193" s="118">
        <v>2500</v>
      </c>
    </row>
    <row r="194" spans="1:8" x14ac:dyDescent="0.25">
      <c r="A194" s="27"/>
      <c r="B194" s="56" t="s">
        <v>309</v>
      </c>
      <c r="C194" s="35" t="s">
        <v>127</v>
      </c>
      <c r="D194" s="78">
        <v>1000</v>
      </c>
      <c r="E194" s="118">
        <v>500</v>
      </c>
      <c r="F194" s="130">
        <v>1000</v>
      </c>
      <c r="G194" s="118">
        <v>1000</v>
      </c>
      <c r="H194" s="118">
        <v>1000</v>
      </c>
    </row>
    <row r="195" spans="1:8" x14ac:dyDescent="0.25">
      <c r="A195" s="27"/>
      <c r="B195" s="31">
        <v>637005</v>
      </c>
      <c r="C195" s="34" t="s">
        <v>128</v>
      </c>
      <c r="D195" s="29">
        <v>8000</v>
      </c>
      <c r="E195" s="109">
        <v>8500</v>
      </c>
      <c r="F195" s="126">
        <v>8000</v>
      </c>
      <c r="G195" s="111">
        <v>8000</v>
      </c>
      <c r="H195" s="111">
        <v>8000</v>
      </c>
    </row>
    <row r="196" spans="1:8" x14ac:dyDescent="0.25">
      <c r="A196" s="27"/>
      <c r="B196" s="31">
        <v>637006</v>
      </c>
      <c r="C196" s="34" t="s">
        <v>129</v>
      </c>
      <c r="D196" s="29">
        <v>100</v>
      </c>
      <c r="E196" s="109">
        <v>500</v>
      </c>
      <c r="F196" s="126">
        <v>100</v>
      </c>
      <c r="G196" s="111">
        <v>100</v>
      </c>
      <c r="H196" s="111">
        <v>100</v>
      </c>
    </row>
    <row r="197" spans="1:8" x14ac:dyDescent="0.25">
      <c r="A197" s="27"/>
      <c r="B197" s="31">
        <v>637007</v>
      </c>
      <c r="C197" s="34" t="s">
        <v>130</v>
      </c>
      <c r="D197" s="29">
        <v>100</v>
      </c>
      <c r="E197" s="109">
        <v>100</v>
      </c>
      <c r="F197" s="126">
        <v>100</v>
      </c>
      <c r="G197" s="111">
        <v>100</v>
      </c>
      <c r="H197" s="111">
        <v>100</v>
      </c>
    </row>
    <row r="198" spans="1:8" x14ac:dyDescent="0.25">
      <c r="A198" s="27"/>
      <c r="B198" s="31">
        <v>637009</v>
      </c>
      <c r="C198" s="34" t="s">
        <v>424</v>
      </c>
      <c r="D198" s="29">
        <v>0</v>
      </c>
      <c r="E198" s="109">
        <v>0</v>
      </c>
      <c r="F198" s="111">
        <v>0</v>
      </c>
      <c r="G198" s="111">
        <v>0</v>
      </c>
      <c r="H198" s="111">
        <v>0</v>
      </c>
    </row>
    <row r="199" spans="1:8" x14ac:dyDescent="0.25">
      <c r="A199" s="27"/>
      <c r="B199" s="31">
        <v>637012</v>
      </c>
      <c r="C199" s="34" t="s">
        <v>308</v>
      </c>
      <c r="D199" s="29">
        <v>5000</v>
      </c>
      <c r="E199" s="109">
        <v>5500</v>
      </c>
      <c r="F199" s="126">
        <v>5300</v>
      </c>
      <c r="G199" s="111">
        <v>5300</v>
      </c>
      <c r="H199" s="111">
        <v>5300</v>
      </c>
    </row>
    <row r="200" spans="1:8" x14ac:dyDescent="0.25">
      <c r="A200" s="27"/>
      <c r="B200" s="31">
        <v>637014</v>
      </c>
      <c r="C200" s="34" t="s">
        <v>131</v>
      </c>
      <c r="D200" s="29">
        <f t="shared" ref="D200" si="11">SUM(D201:D203)</f>
        <v>18600</v>
      </c>
      <c r="E200" s="29">
        <f t="shared" ref="E200:G200" si="12">SUM(E201:E203)</f>
        <v>18600</v>
      </c>
      <c r="F200" s="114">
        <f t="shared" si="12"/>
        <v>18600</v>
      </c>
      <c r="G200" s="114">
        <f t="shared" si="12"/>
        <v>21440</v>
      </c>
      <c r="H200" s="114">
        <f t="shared" ref="H200" si="13">SUM(H201:H203)</f>
        <v>21440</v>
      </c>
    </row>
    <row r="201" spans="1:8" x14ac:dyDescent="0.25">
      <c r="A201" s="27"/>
      <c r="B201" s="56">
        <v>637014</v>
      </c>
      <c r="C201" s="35" t="s">
        <v>219</v>
      </c>
      <c r="D201" s="121">
        <v>18000</v>
      </c>
      <c r="E201" s="118">
        <v>18000</v>
      </c>
      <c r="F201" s="132">
        <v>18000</v>
      </c>
      <c r="G201" s="121">
        <v>19040</v>
      </c>
      <c r="H201" s="121">
        <v>19040</v>
      </c>
    </row>
    <row r="202" spans="1:8" x14ac:dyDescent="0.25">
      <c r="A202" s="27"/>
      <c r="B202" s="56">
        <v>637014</v>
      </c>
      <c r="C202" s="35" t="s">
        <v>132</v>
      </c>
      <c r="D202" s="118">
        <v>600</v>
      </c>
      <c r="E202" s="118">
        <v>600</v>
      </c>
      <c r="F202" s="130">
        <v>600</v>
      </c>
      <c r="G202" s="118">
        <v>800</v>
      </c>
      <c r="H202" s="118">
        <v>800</v>
      </c>
    </row>
    <row r="203" spans="1:8" x14ac:dyDescent="0.25">
      <c r="A203" s="27"/>
      <c r="B203" s="56" t="s">
        <v>310</v>
      </c>
      <c r="C203" s="35" t="s">
        <v>133</v>
      </c>
      <c r="D203" s="118">
        <v>0</v>
      </c>
      <c r="E203" s="118">
        <v>0</v>
      </c>
      <c r="F203" s="118">
        <v>0</v>
      </c>
      <c r="G203" s="118">
        <v>1600</v>
      </c>
      <c r="H203" s="118">
        <v>1600</v>
      </c>
    </row>
    <row r="204" spans="1:8" x14ac:dyDescent="0.25">
      <c r="A204" s="27"/>
      <c r="B204" s="31">
        <v>637015</v>
      </c>
      <c r="C204" s="34" t="s">
        <v>134</v>
      </c>
      <c r="D204" s="111">
        <v>7100</v>
      </c>
      <c r="E204" s="109">
        <v>7100</v>
      </c>
      <c r="F204" s="126">
        <v>7100</v>
      </c>
      <c r="G204" s="111">
        <v>7100</v>
      </c>
      <c r="H204" s="111">
        <v>7100</v>
      </c>
    </row>
    <row r="205" spans="1:8" x14ac:dyDescent="0.25">
      <c r="A205" s="27"/>
      <c r="B205" s="31">
        <v>637016</v>
      </c>
      <c r="C205" s="34" t="s">
        <v>135</v>
      </c>
      <c r="D205" s="29">
        <f>SUM(D206:D208)</f>
        <v>3800</v>
      </c>
      <c r="E205" s="29">
        <f>SUM(E206:E208)</f>
        <v>5100</v>
      </c>
      <c r="F205" s="114">
        <f>SUM(F206:F208)</f>
        <v>3800</v>
      </c>
      <c r="G205" s="114">
        <f>SUM(G206:G208)</f>
        <v>5300</v>
      </c>
      <c r="H205" s="114">
        <f>SUM(H206:H208)</f>
        <v>5300</v>
      </c>
    </row>
    <row r="206" spans="1:8" x14ac:dyDescent="0.25">
      <c r="A206" s="28"/>
      <c r="B206" s="56">
        <v>637016</v>
      </c>
      <c r="C206" s="35" t="s">
        <v>201</v>
      </c>
      <c r="D206" s="78">
        <v>3300</v>
      </c>
      <c r="E206" s="78">
        <v>4700</v>
      </c>
      <c r="F206" s="60">
        <v>3300</v>
      </c>
      <c r="G206" s="78">
        <v>4500</v>
      </c>
      <c r="H206" s="78">
        <v>4500</v>
      </c>
    </row>
    <row r="207" spans="1:8" x14ac:dyDescent="0.25">
      <c r="A207" s="28"/>
      <c r="B207" s="56">
        <v>637016</v>
      </c>
      <c r="C207" s="35" t="s">
        <v>136</v>
      </c>
      <c r="D207" s="78">
        <v>200</v>
      </c>
      <c r="E207" s="78">
        <v>100</v>
      </c>
      <c r="F207" s="60">
        <v>200</v>
      </c>
      <c r="G207" s="78">
        <v>350</v>
      </c>
      <c r="H207" s="78">
        <v>350</v>
      </c>
    </row>
    <row r="208" spans="1:8" x14ac:dyDescent="0.25">
      <c r="A208" s="3"/>
      <c r="B208" s="56" t="s">
        <v>311</v>
      </c>
      <c r="C208" s="35" t="s">
        <v>137</v>
      </c>
      <c r="D208" s="78">
        <v>300</v>
      </c>
      <c r="E208" s="78">
        <v>300</v>
      </c>
      <c r="F208" s="60">
        <v>300</v>
      </c>
      <c r="G208" s="78">
        <v>450</v>
      </c>
      <c r="H208" s="78">
        <v>450</v>
      </c>
    </row>
    <row r="209" spans="1:20" x14ac:dyDescent="0.25">
      <c r="A209" s="3"/>
      <c r="B209" s="31">
        <v>637027</v>
      </c>
      <c r="C209" s="36" t="s">
        <v>138</v>
      </c>
      <c r="D209" s="29">
        <v>10000</v>
      </c>
      <c r="E209" s="109">
        <v>10000</v>
      </c>
      <c r="F209" s="126">
        <v>10000</v>
      </c>
      <c r="G209" s="111">
        <v>10000</v>
      </c>
      <c r="H209" s="111">
        <v>10000</v>
      </c>
    </row>
    <row r="210" spans="1:20" x14ac:dyDescent="0.25">
      <c r="A210" s="3"/>
      <c r="B210" s="31">
        <v>637030</v>
      </c>
      <c r="C210" s="36" t="s">
        <v>139</v>
      </c>
      <c r="D210" s="29">
        <v>0</v>
      </c>
      <c r="E210" s="109">
        <v>0</v>
      </c>
      <c r="F210" s="111">
        <v>0</v>
      </c>
      <c r="G210" s="111">
        <v>0</v>
      </c>
      <c r="H210" s="111">
        <v>0</v>
      </c>
    </row>
    <row r="211" spans="1:20" x14ac:dyDescent="0.25">
      <c r="A211" s="3"/>
      <c r="B211" s="31">
        <v>637031</v>
      </c>
      <c r="C211" s="36" t="s">
        <v>140</v>
      </c>
      <c r="D211" s="29">
        <v>0</v>
      </c>
      <c r="E211" s="109">
        <v>0</v>
      </c>
      <c r="F211" s="111">
        <v>0</v>
      </c>
      <c r="G211" s="111">
        <v>0</v>
      </c>
      <c r="H211" s="111">
        <v>0</v>
      </c>
    </row>
    <row r="212" spans="1:20" x14ac:dyDescent="0.25">
      <c r="A212" s="3"/>
      <c r="B212" s="31">
        <v>637032</v>
      </c>
      <c r="C212" s="36" t="s">
        <v>141</v>
      </c>
      <c r="D212" s="29">
        <v>0</v>
      </c>
      <c r="E212" s="109">
        <v>0</v>
      </c>
      <c r="F212" s="111">
        <v>0</v>
      </c>
      <c r="G212" s="111">
        <v>0</v>
      </c>
      <c r="H212" s="111">
        <v>0</v>
      </c>
    </row>
    <row r="213" spans="1:20" x14ac:dyDescent="0.25">
      <c r="A213" s="3"/>
      <c r="B213" s="31" t="s">
        <v>501</v>
      </c>
      <c r="C213" s="36" t="s">
        <v>502</v>
      </c>
      <c r="D213" s="29"/>
      <c r="E213" s="109">
        <v>0</v>
      </c>
      <c r="F213" s="111">
        <v>0</v>
      </c>
      <c r="G213" s="111">
        <v>0</v>
      </c>
      <c r="H213" s="111">
        <v>0</v>
      </c>
    </row>
    <row r="214" spans="1:20" x14ac:dyDescent="0.25">
      <c r="A214" s="3"/>
      <c r="B214" s="31">
        <v>637035</v>
      </c>
      <c r="C214" s="36" t="s">
        <v>142</v>
      </c>
      <c r="D214" s="111">
        <v>1000</v>
      </c>
      <c r="E214" s="109">
        <v>1000</v>
      </c>
      <c r="F214" s="126">
        <v>1000</v>
      </c>
      <c r="G214" s="111">
        <v>1000</v>
      </c>
      <c r="H214" s="111">
        <v>1000</v>
      </c>
    </row>
    <row r="215" spans="1:20" x14ac:dyDescent="0.25">
      <c r="A215" s="3"/>
      <c r="B215" s="64">
        <v>642</v>
      </c>
      <c r="C215" s="66" t="s">
        <v>417</v>
      </c>
      <c r="D215" s="63">
        <f>D216+D218</f>
        <v>9546</v>
      </c>
      <c r="E215" s="63">
        <f>E216+E218+E217</f>
        <v>14565</v>
      </c>
      <c r="F215" s="63">
        <f>F216+F218</f>
        <v>5000</v>
      </c>
      <c r="G215" s="63">
        <f>SUM(G216:G217)</f>
        <v>7400</v>
      </c>
      <c r="H215" s="63">
        <f>SUM(H216:H217)</f>
        <v>8600</v>
      </c>
    </row>
    <row r="216" spans="1:20" x14ac:dyDescent="0.25">
      <c r="A216" s="3"/>
      <c r="B216" s="56">
        <v>642012</v>
      </c>
      <c r="C216" s="35" t="s">
        <v>418</v>
      </c>
      <c r="D216" s="136">
        <v>9546</v>
      </c>
      <c r="E216" s="136">
        <v>9546</v>
      </c>
      <c r="F216" s="136">
        <v>5000</v>
      </c>
      <c r="G216" s="136">
        <v>5000</v>
      </c>
      <c r="H216" s="136">
        <v>5000</v>
      </c>
    </row>
    <row r="217" spans="1:20" x14ac:dyDescent="0.25">
      <c r="A217" s="3"/>
      <c r="B217" s="56">
        <v>642001</v>
      </c>
      <c r="C217" s="43" t="s">
        <v>538</v>
      </c>
      <c r="D217" s="137"/>
      <c r="E217" s="118">
        <v>3500</v>
      </c>
      <c r="F217" s="137"/>
      <c r="G217" s="140">
        <v>2400</v>
      </c>
      <c r="H217" s="140">
        <v>3600</v>
      </c>
      <c r="I217" s="6"/>
      <c r="J217" s="6"/>
      <c r="K217" s="141"/>
      <c r="L217" s="142"/>
      <c r="M217" s="143"/>
      <c r="N217" s="143"/>
      <c r="O217" s="143"/>
      <c r="P217" s="143"/>
      <c r="Q217" s="143"/>
      <c r="R217" s="143"/>
      <c r="S217" s="143"/>
      <c r="T217" s="143"/>
    </row>
    <row r="218" spans="1:20" x14ac:dyDescent="0.25">
      <c r="A218" s="3"/>
      <c r="B218" s="56">
        <v>642013</v>
      </c>
      <c r="C218" s="35" t="s">
        <v>419</v>
      </c>
      <c r="D218" s="90">
        <v>0</v>
      </c>
      <c r="E218" s="118">
        <v>1519</v>
      </c>
      <c r="F218" s="118"/>
      <c r="G218" s="118"/>
      <c r="H218" s="118"/>
    </row>
    <row r="219" spans="1:20" x14ac:dyDescent="0.25">
      <c r="A219" s="3"/>
      <c r="B219" s="64">
        <v>651</v>
      </c>
      <c r="C219" s="66" t="s">
        <v>312</v>
      </c>
      <c r="D219" s="63">
        <f>SUM(D220:D222)</f>
        <v>9793.76</v>
      </c>
      <c r="E219" s="63">
        <f>SUM(E220:E222)</f>
        <v>9793.76</v>
      </c>
      <c r="F219" s="63">
        <f>SUM(F220:F222)</f>
        <v>9489.6</v>
      </c>
      <c r="G219" s="63">
        <f>SUM(G220:G222)</f>
        <v>9489.6</v>
      </c>
      <c r="H219" s="63">
        <f>SUM(H220:H222)</f>
        <v>9489.6</v>
      </c>
    </row>
    <row r="220" spans="1:20" x14ac:dyDescent="0.25">
      <c r="A220" s="13"/>
      <c r="B220" s="56">
        <v>651002</v>
      </c>
      <c r="C220" s="35" t="s">
        <v>143</v>
      </c>
      <c r="D220" s="118">
        <v>3000</v>
      </c>
      <c r="E220" s="118">
        <v>3000</v>
      </c>
      <c r="F220" s="130">
        <v>3000</v>
      </c>
      <c r="G220" s="118">
        <v>3000</v>
      </c>
      <c r="H220" s="118">
        <v>3000</v>
      </c>
    </row>
    <row r="221" spans="1:20" x14ac:dyDescent="0.25">
      <c r="A221" s="13"/>
      <c r="B221" s="56" t="s">
        <v>313</v>
      </c>
      <c r="C221" s="35" t="s">
        <v>202</v>
      </c>
      <c r="D221" s="118">
        <v>2835.59</v>
      </c>
      <c r="E221" s="118">
        <v>2835.59</v>
      </c>
      <c r="F221" s="130">
        <v>2624</v>
      </c>
      <c r="G221" s="118">
        <v>2624</v>
      </c>
      <c r="H221" s="118">
        <v>2624</v>
      </c>
    </row>
    <row r="222" spans="1:20" x14ac:dyDescent="0.25">
      <c r="A222" s="13"/>
      <c r="B222" s="56" t="s">
        <v>314</v>
      </c>
      <c r="C222" s="35" t="s">
        <v>203</v>
      </c>
      <c r="D222" s="118">
        <v>3958.17</v>
      </c>
      <c r="E222" s="118">
        <v>3958.17</v>
      </c>
      <c r="F222" s="130">
        <v>3865.6</v>
      </c>
      <c r="G222" s="118">
        <v>3865.6</v>
      </c>
      <c r="H222" s="118">
        <v>3865.6</v>
      </c>
    </row>
    <row r="223" spans="1:20" x14ac:dyDescent="0.25">
      <c r="A223" s="23" t="s">
        <v>29</v>
      </c>
      <c r="B223" s="54"/>
      <c r="C223" s="23"/>
      <c r="D223" s="38">
        <f>D219+D215+D189+D186+D179+D173+D152+D118+D117+D99</f>
        <v>727167.15</v>
      </c>
      <c r="E223" s="38">
        <f>E219+E215+E189+E186+E179+E173+E152+E118+E117+E99</f>
        <v>811365.94</v>
      </c>
      <c r="F223" s="38">
        <f>F219+F215+F189+F186+F179+F173+F152+F118+F117+F99</f>
        <v>822735.96</v>
      </c>
      <c r="G223" s="38">
        <f>G219+G215+G189+G186+G179+G173+G152+G118+G117+G99</f>
        <v>845297.63</v>
      </c>
      <c r="H223" s="38">
        <f>H219+H215+H189+H186+H179+H173+H152+H118+H117+H99</f>
        <v>847486.82000000007</v>
      </c>
    </row>
    <row r="224" spans="1:20" x14ac:dyDescent="0.25">
      <c r="A224" s="23" t="s">
        <v>257</v>
      </c>
      <c r="B224" s="54"/>
      <c r="C224" s="23"/>
      <c r="D224" s="38">
        <v>3400</v>
      </c>
      <c r="E224" s="38">
        <v>3400</v>
      </c>
      <c r="F224" s="133">
        <v>3400</v>
      </c>
      <c r="G224" s="38">
        <v>3400</v>
      </c>
      <c r="H224" s="38">
        <v>3400</v>
      </c>
    </row>
    <row r="225" spans="1:8" x14ac:dyDescent="0.25">
      <c r="A225" s="23" t="s">
        <v>535</v>
      </c>
      <c r="B225" s="54"/>
      <c r="C225" s="23"/>
      <c r="D225" s="38">
        <v>400</v>
      </c>
      <c r="E225" s="38">
        <v>400</v>
      </c>
      <c r="F225" s="133">
        <v>400</v>
      </c>
      <c r="G225" s="38">
        <v>400</v>
      </c>
      <c r="H225" s="38">
        <v>400</v>
      </c>
    </row>
    <row r="226" spans="1:8" x14ac:dyDescent="0.25">
      <c r="A226" s="23" t="s">
        <v>258</v>
      </c>
      <c r="B226" s="54"/>
      <c r="C226" s="23"/>
      <c r="D226" s="38">
        <v>6000</v>
      </c>
      <c r="E226" s="38">
        <v>6000</v>
      </c>
      <c r="F226" s="133">
        <v>6000</v>
      </c>
      <c r="G226" s="38">
        <v>6000</v>
      </c>
      <c r="H226" s="38">
        <v>6000</v>
      </c>
    </row>
    <row r="227" spans="1:8" x14ac:dyDescent="0.25">
      <c r="A227" s="23" t="s">
        <v>259</v>
      </c>
      <c r="B227" s="54"/>
      <c r="C227" s="23"/>
      <c r="D227" s="38">
        <v>0</v>
      </c>
      <c r="E227" s="38">
        <v>0</v>
      </c>
      <c r="F227" s="38">
        <v>0</v>
      </c>
      <c r="G227" s="38">
        <v>0</v>
      </c>
      <c r="H227" s="38">
        <v>0</v>
      </c>
    </row>
    <row r="228" spans="1:8" x14ac:dyDescent="0.25">
      <c r="A228" s="39" t="s">
        <v>30</v>
      </c>
      <c r="B228" s="57"/>
      <c r="C228" s="39"/>
      <c r="D228" s="40">
        <f>D98+D223+D224+D225+D226+D227</f>
        <v>765967.15</v>
      </c>
      <c r="E228" s="40">
        <f>E98+E223+E224+E225+E226+E227</f>
        <v>849065.78999999992</v>
      </c>
      <c r="F228" s="40">
        <f>F98+F223+F224+F225+F226+F227</f>
        <v>863835.96</v>
      </c>
      <c r="G228" s="40">
        <f>G98+G223+G224+G225+G226+G227</f>
        <v>886397.63</v>
      </c>
      <c r="H228" s="40">
        <f>H98+H223+H224+H225+H226+H227</f>
        <v>888586.82000000007</v>
      </c>
    </row>
    <row r="229" spans="1:8" x14ac:dyDescent="0.25">
      <c r="A229" s="3"/>
      <c r="B229" s="31">
        <v>621</v>
      </c>
      <c r="C229" s="36" t="s">
        <v>146</v>
      </c>
      <c r="D229" s="15">
        <v>1380</v>
      </c>
      <c r="E229" s="15">
        <v>1080</v>
      </c>
      <c r="F229" s="115">
        <v>1380</v>
      </c>
      <c r="G229" s="115">
        <v>1380</v>
      </c>
      <c r="H229" s="115">
        <v>1380</v>
      </c>
    </row>
    <row r="230" spans="1:8" x14ac:dyDescent="0.25">
      <c r="A230" s="3"/>
      <c r="B230" s="31">
        <v>625</v>
      </c>
      <c r="C230" s="36" t="s">
        <v>144</v>
      </c>
      <c r="D230" s="15">
        <v>3100</v>
      </c>
      <c r="E230" s="15">
        <v>2430</v>
      </c>
      <c r="F230" s="115">
        <v>3100</v>
      </c>
      <c r="G230" s="115">
        <v>3100</v>
      </c>
      <c r="H230" s="115">
        <v>3100</v>
      </c>
    </row>
    <row r="231" spans="1:8" x14ac:dyDescent="0.25">
      <c r="A231" s="3"/>
      <c r="B231" s="31">
        <v>637</v>
      </c>
      <c r="C231" s="36" t="s">
        <v>145</v>
      </c>
      <c r="D231" s="15">
        <v>13800</v>
      </c>
      <c r="E231" s="15">
        <v>10784</v>
      </c>
      <c r="F231" s="115">
        <v>13800</v>
      </c>
      <c r="G231" s="115">
        <v>13800</v>
      </c>
      <c r="H231" s="115">
        <v>13800</v>
      </c>
    </row>
    <row r="232" spans="1:8" x14ac:dyDescent="0.25">
      <c r="A232" s="23" t="s">
        <v>31</v>
      </c>
      <c r="B232" s="54"/>
      <c r="C232" s="23"/>
      <c r="D232" s="37">
        <f>SUM(D229:D231)</f>
        <v>18280</v>
      </c>
      <c r="E232" s="37">
        <f>SUM(E229:E231)</f>
        <v>14294</v>
      </c>
      <c r="F232" s="37">
        <f>SUM(F229:F231)</f>
        <v>18280</v>
      </c>
      <c r="G232" s="37">
        <f>SUM(G229:G231)</f>
        <v>18280</v>
      </c>
      <c r="H232" s="37">
        <f>SUM(H229:H231)</f>
        <v>18280</v>
      </c>
    </row>
    <row r="233" spans="1:8" x14ac:dyDescent="0.25">
      <c r="A233" s="23" t="s">
        <v>32</v>
      </c>
      <c r="B233" s="54"/>
      <c r="C233" s="23"/>
      <c r="D233" s="96">
        <v>2500</v>
      </c>
      <c r="E233" s="138">
        <v>7265.16</v>
      </c>
      <c r="F233" s="96">
        <v>2500</v>
      </c>
      <c r="G233" s="96">
        <v>2500</v>
      </c>
      <c r="H233" s="96">
        <v>2500</v>
      </c>
    </row>
    <row r="234" spans="1:8" x14ac:dyDescent="0.25">
      <c r="A234" s="39" t="s">
        <v>33</v>
      </c>
      <c r="B234" s="57"/>
      <c r="C234" s="39"/>
      <c r="D234" s="40">
        <f>D232+D233</f>
        <v>20780</v>
      </c>
      <c r="E234" s="40">
        <f>E232+E233</f>
        <v>21559.16</v>
      </c>
      <c r="F234" s="40">
        <f>F232+F233</f>
        <v>20780</v>
      </c>
      <c r="G234" s="40">
        <f>G232+G233</f>
        <v>20780</v>
      </c>
      <c r="H234" s="40">
        <f>H232+H233</f>
        <v>20780</v>
      </c>
    </row>
    <row r="235" spans="1:8" x14ac:dyDescent="0.25">
      <c r="A235" s="3"/>
      <c r="B235" s="31" t="s">
        <v>319</v>
      </c>
      <c r="C235" s="36" t="s">
        <v>147</v>
      </c>
      <c r="D235" s="113">
        <v>1270</v>
      </c>
      <c r="E235" s="124">
        <v>1625.81</v>
      </c>
      <c r="F235" s="134">
        <v>1701</v>
      </c>
      <c r="G235" s="113">
        <v>1701</v>
      </c>
      <c r="H235" s="113">
        <v>1701</v>
      </c>
    </row>
    <row r="236" spans="1:8" x14ac:dyDescent="0.25">
      <c r="A236" s="3"/>
      <c r="B236" s="31" t="s">
        <v>320</v>
      </c>
      <c r="C236" s="36" t="s">
        <v>148</v>
      </c>
      <c r="D236" s="113">
        <v>210</v>
      </c>
      <c r="E236" s="124">
        <v>210</v>
      </c>
      <c r="F236" s="134">
        <v>210</v>
      </c>
      <c r="G236" s="113">
        <v>210</v>
      </c>
      <c r="H236" s="113">
        <v>210</v>
      </c>
    </row>
    <row r="237" spans="1:8" x14ac:dyDescent="0.25">
      <c r="A237" s="3"/>
      <c r="B237" s="31" t="s">
        <v>323</v>
      </c>
      <c r="C237" s="36" t="s">
        <v>322</v>
      </c>
      <c r="D237" s="113">
        <v>3495</v>
      </c>
      <c r="E237" s="124">
        <v>3495</v>
      </c>
      <c r="F237" s="134">
        <v>3936</v>
      </c>
      <c r="G237" s="113">
        <v>3936</v>
      </c>
      <c r="H237" s="113">
        <v>3936</v>
      </c>
    </row>
    <row r="238" spans="1:8" x14ac:dyDescent="0.25">
      <c r="A238" s="23" t="s">
        <v>37</v>
      </c>
      <c r="B238" s="54"/>
      <c r="C238" s="23"/>
      <c r="D238" s="38">
        <f>SUM(D235:D237)</f>
        <v>4975</v>
      </c>
      <c r="E238" s="38">
        <f>SUM(E235:E237)</f>
        <v>5330.8099999999995</v>
      </c>
      <c r="F238" s="38">
        <f>SUM(F235:F237)</f>
        <v>5847</v>
      </c>
      <c r="G238" s="38">
        <f>SUM(G235:G237)</f>
        <v>5847</v>
      </c>
      <c r="H238" s="38">
        <f>SUM(H235:H237)</f>
        <v>5847</v>
      </c>
    </row>
    <row r="239" spans="1:8" x14ac:dyDescent="0.25">
      <c r="A239" s="3"/>
      <c r="B239" s="31" t="s">
        <v>318</v>
      </c>
      <c r="C239" s="36" t="s">
        <v>149</v>
      </c>
      <c r="D239" s="15">
        <v>150</v>
      </c>
      <c r="E239" s="15">
        <v>150</v>
      </c>
      <c r="F239" s="134">
        <v>1000</v>
      </c>
      <c r="G239" s="113">
        <v>1000</v>
      </c>
      <c r="H239" s="113">
        <v>1000</v>
      </c>
    </row>
    <row r="240" spans="1:8" x14ac:dyDescent="0.25">
      <c r="A240" s="23" t="s">
        <v>38</v>
      </c>
      <c r="B240" s="54"/>
      <c r="C240" s="23"/>
      <c r="D240" s="38">
        <f>D239</f>
        <v>150</v>
      </c>
      <c r="E240" s="38">
        <f>E239</f>
        <v>150</v>
      </c>
      <c r="F240" s="38">
        <f>F239</f>
        <v>1000</v>
      </c>
      <c r="G240" s="38">
        <f>G239</f>
        <v>1000</v>
      </c>
      <c r="H240" s="38">
        <f>H239</f>
        <v>1000</v>
      </c>
    </row>
    <row r="241" spans="1:8" x14ac:dyDescent="0.25">
      <c r="A241" s="3"/>
      <c r="B241" s="31" t="s">
        <v>315</v>
      </c>
      <c r="C241" s="36" t="s">
        <v>221</v>
      </c>
      <c r="D241" s="113">
        <v>3500</v>
      </c>
      <c r="E241" s="139">
        <v>5000</v>
      </c>
      <c r="F241" s="134">
        <v>4900</v>
      </c>
      <c r="G241" s="113">
        <v>4900</v>
      </c>
      <c r="H241" s="113">
        <v>4900</v>
      </c>
    </row>
    <row r="242" spans="1:8" x14ac:dyDescent="0.25">
      <c r="A242" s="3"/>
      <c r="B242" s="31" t="s">
        <v>316</v>
      </c>
      <c r="C242" s="36" t="s">
        <v>150</v>
      </c>
      <c r="D242" s="113">
        <v>400</v>
      </c>
      <c r="E242" s="139">
        <v>150</v>
      </c>
      <c r="F242" s="134">
        <v>100</v>
      </c>
      <c r="G242" s="113">
        <v>100</v>
      </c>
      <c r="H242" s="113">
        <v>100</v>
      </c>
    </row>
    <row r="243" spans="1:8" x14ac:dyDescent="0.25">
      <c r="A243" s="3"/>
      <c r="B243" s="31" t="s">
        <v>317</v>
      </c>
      <c r="C243" s="36" t="s">
        <v>151</v>
      </c>
      <c r="D243" s="113">
        <v>3000</v>
      </c>
      <c r="E243" s="139">
        <v>3000</v>
      </c>
      <c r="F243" s="134">
        <v>3000</v>
      </c>
      <c r="G243" s="113">
        <v>4320</v>
      </c>
      <c r="H243" s="113">
        <v>4320</v>
      </c>
    </row>
    <row r="244" spans="1:8" x14ac:dyDescent="0.25">
      <c r="A244" s="23" t="s">
        <v>35</v>
      </c>
      <c r="B244" s="54"/>
      <c r="C244" s="23"/>
      <c r="D244" s="81">
        <f t="shared" ref="D244" si="14">SUM(D241:D243)</f>
        <v>6900</v>
      </c>
      <c r="E244" s="81">
        <f t="shared" ref="E244:G244" si="15">SUM(E241:E243)</f>
        <v>8150</v>
      </c>
      <c r="F244" s="81">
        <f t="shared" si="15"/>
        <v>8000</v>
      </c>
      <c r="G244" s="81">
        <f t="shared" si="15"/>
        <v>9320</v>
      </c>
      <c r="H244" s="81">
        <f t="shared" ref="H244" si="16">SUM(H241:H243)</f>
        <v>9320</v>
      </c>
    </row>
    <row r="245" spans="1:8" x14ac:dyDescent="0.25">
      <c r="A245" s="3"/>
      <c r="B245" s="31" t="s">
        <v>321</v>
      </c>
      <c r="C245" s="36" t="s">
        <v>152</v>
      </c>
      <c r="D245" s="15">
        <v>500</v>
      </c>
      <c r="E245" s="139">
        <v>1400</v>
      </c>
      <c r="F245" s="134">
        <v>500</v>
      </c>
      <c r="G245" s="113">
        <v>500</v>
      </c>
      <c r="H245" s="113">
        <v>500</v>
      </c>
    </row>
    <row r="246" spans="1:8" x14ac:dyDescent="0.25">
      <c r="A246" s="23" t="s">
        <v>36</v>
      </c>
      <c r="B246" s="54"/>
      <c r="C246" s="23"/>
      <c r="D246" s="38">
        <f>D245</f>
        <v>500</v>
      </c>
      <c r="E246" s="38">
        <f>E245</f>
        <v>1400</v>
      </c>
      <c r="F246" s="38">
        <f>F245</f>
        <v>500</v>
      </c>
      <c r="G246" s="38">
        <f>G245</f>
        <v>500</v>
      </c>
      <c r="H246" s="38">
        <f>H245</f>
        <v>500</v>
      </c>
    </row>
    <row r="247" spans="1:8" x14ac:dyDescent="0.25">
      <c r="A247" s="39" t="s">
        <v>34</v>
      </c>
      <c r="B247" s="57"/>
      <c r="C247" s="39"/>
      <c r="D247" s="40">
        <f>D238+D240+D244+D246</f>
        <v>12525</v>
      </c>
      <c r="E247" s="40">
        <f>E238+E240+E244+E246</f>
        <v>15030.81</v>
      </c>
      <c r="F247" s="40">
        <f>F238+F240+F244+F246</f>
        <v>15347</v>
      </c>
      <c r="G247" s="40">
        <f>G238+G240+G244+G246</f>
        <v>16667</v>
      </c>
      <c r="H247" s="40">
        <f>H238+H240+H244+H246</f>
        <v>16667</v>
      </c>
    </row>
    <row r="248" spans="1:8" x14ac:dyDescent="0.25">
      <c r="A248" s="3"/>
      <c r="B248" s="31" t="s">
        <v>324</v>
      </c>
      <c r="C248" s="31" t="s">
        <v>156</v>
      </c>
      <c r="D248" s="113">
        <v>300</v>
      </c>
      <c r="E248" s="139">
        <v>600</v>
      </c>
      <c r="F248" s="134">
        <v>300</v>
      </c>
      <c r="G248" s="113">
        <v>500</v>
      </c>
      <c r="H248" s="113">
        <v>500</v>
      </c>
    </row>
    <row r="249" spans="1:8" x14ac:dyDescent="0.25">
      <c r="A249" s="3"/>
      <c r="B249" s="31" t="s">
        <v>325</v>
      </c>
      <c r="C249" s="31" t="s">
        <v>155</v>
      </c>
      <c r="D249" s="113">
        <v>600</v>
      </c>
      <c r="E249" s="139">
        <v>900</v>
      </c>
      <c r="F249" s="134">
        <v>600</v>
      </c>
      <c r="G249" s="113">
        <v>600</v>
      </c>
      <c r="H249" s="113">
        <v>600</v>
      </c>
    </row>
    <row r="250" spans="1:8" x14ac:dyDescent="0.25">
      <c r="A250" s="3"/>
      <c r="B250" s="31" t="s">
        <v>527</v>
      </c>
      <c r="C250" s="31" t="s">
        <v>104</v>
      </c>
      <c r="D250" s="113">
        <v>50</v>
      </c>
      <c r="E250" s="139">
        <v>50</v>
      </c>
      <c r="F250" s="134">
        <v>50</v>
      </c>
      <c r="G250" s="113">
        <v>1500</v>
      </c>
      <c r="H250" s="113">
        <v>1500</v>
      </c>
    </row>
    <row r="251" spans="1:8" x14ac:dyDescent="0.25">
      <c r="A251" s="3"/>
      <c r="B251" s="31" t="s">
        <v>526</v>
      </c>
      <c r="C251" s="31" t="s">
        <v>158</v>
      </c>
      <c r="D251" s="113">
        <v>300</v>
      </c>
      <c r="E251" s="139">
        <v>700</v>
      </c>
      <c r="F251" s="134">
        <v>300</v>
      </c>
      <c r="G251" s="113">
        <v>300</v>
      </c>
      <c r="H251" s="113">
        <v>300</v>
      </c>
    </row>
    <row r="252" spans="1:8" x14ac:dyDescent="0.25">
      <c r="A252" s="3"/>
      <c r="B252" s="31" t="s">
        <v>525</v>
      </c>
      <c r="C252" s="31" t="s">
        <v>368</v>
      </c>
      <c r="D252" s="113">
        <v>500</v>
      </c>
      <c r="E252" s="139">
        <v>200</v>
      </c>
      <c r="F252" s="134">
        <v>500</v>
      </c>
      <c r="G252" s="113">
        <v>500</v>
      </c>
      <c r="H252" s="113">
        <v>500</v>
      </c>
    </row>
    <row r="253" spans="1:8" x14ac:dyDescent="0.25">
      <c r="A253" s="3"/>
      <c r="B253" s="31" t="s">
        <v>528</v>
      </c>
      <c r="C253" s="31" t="s">
        <v>115</v>
      </c>
      <c r="D253" s="125">
        <v>1320</v>
      </c>
      <c r="E253" s="124">
        <v>1200</v>
      </c>
      <c r="F253" s="125">
        <v>0</v>
      </c>
      <c r="G253" s="125">
        <v>1400</v>
      </c>
      <c r="H253" s="125">
        <v>1400</v>
      </c>
    </row>
    <row r="254" spans="1:8" x14ac:dyDescent="0.25">
      <c r="A254" s="3"/>
      <c r="B254" s="31" t="s">
        <v>326</v>
      </c>
      <c r="C254" s="31" t="s">
        <v>154</v>
      </c>
      <c r="D254" s="113">
        <v>1000</v>
      </c>
      <c r="E254" s="139">
        <v>0</v>
      </c>
      <c r="F254" s="134">
        <v>1000</v>
      </c>
      <c r="G254" s="113">
        <v>1000</v>
      </c>
      <c r="H254" s="113">
        <v>1000</v>
      </c>
    </row>
    <row r="255" spans="1:8" x14ac:dyDescent="0.25">
      <c r="A255" s="23" t="s">
        <v>39</v>
      </c>
      <c r="B255" s="54"/>
      <c r="C255" s="23"/>
      <c r="D255" s="37">
        <f>SUM(D248:D254)</f>
        <v>4070</v>
      </c>
      <c r="E255" s="37">
        <f>SUM(E248:E254)</f>
        <v>3650</v>
      </c>
      <c r="F255" s="37">
        <f>SUM(F248:F254)</f>
        <v>2750</v>
      </c>
      <c r="G255" s="37">
        <f>SUM(G248:G254)</f>
        <v>5800</v>
      </c>
      <c r="H255" s="37">
        <f>SUM(H248:H254)</f>
        <v>5800</v>
      </c>
    </row>
    <row r="256" spans="1:8" x14ac:dyDescent="0.25">
      <c r="A256" s="23"/>
      <c r="B256" s="31" t="s">
        <v>425</v>
      </c>
      <c r="C256" s="28" t="s">
        <v>426</v>
      </c>
      <c r="D256" s="113">
        <v>0</v>
      </c>
      <c r="E256" s="124">
        <v>0</v>
      </c>
      <c r="F256" s="134">
        <v>0</v>
      </c>
      <c r="G256" s="113">
        <v>0</v>
      </c>
      <c r="H256" s="113">
        <v>0</v>
      </c>
    </row>
    <row r="257" spans="1:8" x14ac:dyDescent="0.25">
      <c r="A257" s="3"/>
      <c r="B257" s="31" t="s">
        <v>327</v>
      </c>
      <c r="C257" s="31" t="s">
        <v>84</v>
      </c>
      <c r="D257" s="113">
        <v>5100</v>
      </c>
      <c r="E257" s="124">
        <v>7500</v>
      </c>
      <c r="F257" s="134">
        <v>7500</v>
      </c>
      <c r="G257" s="113">
        <v>7500</v>
      </c>
      <c r="H257" s="113">
        <v>7500</v>
      </c>
    </row>
    <row r="258" spans="1:8" x14ac:dyDescent="0.25">
      <c r="A258" s="3"/>
      <c r="B258" s="31" t="s">
        <v>328</v>
      </c>
      <c r="C258" s="31" t="s">
        <v>157</v>
      </c>
      <c r="D258" s="113">
        <v>100</v>
      </c>
      <c r="E258" s="124">
        <v>100</v>
      </c>
      <c r="F258" s="134">
        <v>100</v>
      </c>
      <c r="G258" s="113">
        <v>100</v>
      </c>
      <c r="H258" s="113">
        <v>100</v>
      </c>
    </row>
    <row r="259" spans="1:8" x14ac:dyDescent="0.25">
      <c r="A259" s="3"/>
      <c r="B259" s="31" t="s">
        <v>329</v>
      </c>
      <c r="C259" s="31" t="s">
        <v>104</v>
      </c>
      <c r="D259" s="113">
        <v>50</v>
      </c>
      <c r="E259" s="124">
        <v>500</v>
      </c>
      <c r="F259" s="134">
        <v>500</v>
      </c>
      <c r="G259" s="113">
        <v>500</v>
      </c>
      <c r="H259" s="113">
        <v>500</v>
      </c>
    </row>
    <row r="260" spans="1:8" x14ac:dyDescent="0.25">
      <c r="A260" s="3"/>
      <c r="B260" s="31" t="s">
        <v>330</v>
      </c>
      <c r="C260" s="31" t="s">
        <v>114</v>
      </c>
      <c r="D260" s="113">
        <v>0</v>
      </c>
      <c r="E260" s="124">
        <v>160</v>
      </c>
      <c r="F260" s="134">
        <v>0</v>
      </c>
      <c r="G260" s="113">
        <v>0</v>
      </c>
      <c r="H260" s="113">
        <v>0</v>
      </c>
    </row>
    <row r="261" spans="1:8" x14ac:dyDescent="0.25">
      <c r="A261" s="3"/>
      <c r="B261" s="31" t="s">
        <v>331</v>
      </c>
      <c r="C261" s="31" t="s">
        <v>153</v>
      </c>
      <c r="D261" s="113">
        <v>800</v>
      </c>
      <c r="E261" s="124">
        <v>500</v>
      </c>
      <c r="F261" s="134">
        <v>1000</v>
      </c>
      <c r="G261" s="113">
        <v>1000</v>
      </c>
      <c r="H261" s="113">
        <v>1000</v>
      </c>
    </row>
    <row r="262" spans="1:8" x14ac:dyDescent="0.25">
      <c r="A262" s="3"/>
      <c r="B262" s="31" t="s">
        <v>332</v>
      </c>
      <c r="C262" s="31" t="s">
        <v>158</v>
      </c>
      <c r="D262" s="113">
        <v>0</v>
      </c>
      <c r="E262" s="124">
        <v>1000</v>
      </c>
      <c r="F262" s="134">
        <v>0</v>
      </c>
      <c r="G262" s="113">
        <v>0</v>
      </c>
      <c r="H262" s="113">
        <v>0</v>
      </c>
    </row>
    <row r="263" spans="1:8" x14ac:dyDescent="0.25">
      <c r="A263" s="3"/>
      <c r="B263" s="31" t="s">
        <v>333</v>
      </c>
      <c r="C263" s="28" t="s">
        <v>119</v>
      </c>
      <c r="D263" s="113">
        <v>0</v>
      </c>
      <c r="E263" s="124">
        <v>0</v>
      </c>
      <c r="F263" s="134">
        <v>0</v>
      </c>
      <c r="G263" s="113">
        <v>0</v>
      </c>
      <c r="H263" s="113">
        <v>0</v>
      </c>
    </row>
    <row r="264" spans="1:8" x14ac:dyDescent="0.25">
      <c r="A264" s="3"/>
      <c r="B264" s="31" t="s">
        <v>334</v>
      </c>
      <c r="C264" s="28" t="s">
        <v>125</v>
      </c>
      <c r="D264" s="113">
        <v>200</v>
      </c>
      <c r="E264" s="124">
        <v>680</v>
      </c>
      <c r="F264" s="134">
        <v>500</v>
      </c>
      <c r="G264" s="113">
        <v>500</v>
      </c>
      <c r="H264" s="113">
        <v>500</v>
      </c>
    </row>
    <row r="265" spans="1:8" x14ac:dyDescent="0.25">
      <c r="A265" s="3"/>
      <c r="B265" s="31" t="s">
        <v>335</v>
      </c>
      <c r="C265" s="28" t="s">
        <v>159</v>
      </c>
      <c r="D265" s="113">
        <v>0</v>
      </c>
      <c r="E265" s="124">
        <v>0</v>
      </c>
      <c r="F265" s="134">
        <v>1000</v>
      </c>
      <c r="G265" s="113">
        <v>1000</v>
      </c>
      <c r="H265" s="113">
        <v>1000</v>
      </c>
    </row>
    <row r="266" spans="1:8" x14ac:dyDescent="0.25">
      <c r="A266" s="3"/>
      <c r="B266" s="31" t="s">
        <v>336</v>
      </c>
      <c r="C266" s="28" t="s">
        <v>126</v>
      </c>
      <c r="D266" s="113">
        <v>300</v>
      </c>
      <c r="E266" s="124">
        <v>200</v>
      </c>
      <c r="F266" s="134">
        <v>2000</v>
      </c>
      <c r="G266" s="113">
        <v>2000</v>
      </c>
      <c r="H266" s="113">
        <v>2000</v>
      </c>
    </row>
    <row r="267" spans="1:8" x14ac:dyDescent="0.25">
      <c r="A267" s="3"/>
      <c r="B267" s="31" t="s">
        <v>337</v>
      </c>
      <c r="C267" s="28" t="s">
        <v>129</v>
      </c>
      <c r="D267" s="113">
        <v>50</v>
      </c>
      <c r="E267" s="124">
        <v>100</v>
      </c>
      <c r="F267" s="134">
        <v>0</v>
      </c>
      <c r="G267" s="113">
        <v>0</v>
      </c>
      <c r="H267" s="113">
        <v>0</v>
      </c>
    </row>
    <row r="268" spans="1:8" x14ac:dyDescent="0.25">
      <c r="A268" s="3"/>
      <c r="B268" s="31" t="s">
        <v>503</v>
      </c>
      <c r="C268" s="28" t="s">
        <v>182</v>
      </c>
      <c r="D268" s="113">
        <v>10</v>
      </c>
      <c r="E268" s="124">
        <v>10</v>
      </c>
      <c r="F268" s="134">
        <v>0</v>
      </c>
      <c r="G268" s="113">
        <v>0</v>
      </c>
      <c r="H268" s="113">
        <v>0</v>
      </c>
    </row>
    <row r="269" spans="1:8" x14ac:dyDescent="0.25">
      <c r="A269" s="3"/>
      <c r="B269" s="31" t="s">
        <v>436</v>
      </c>
      <c r="C269" s="28" t="s">
        <v>437</v>
      </c>
      <c r="D269" s="113">
        <v>0</v>
      </c>
      <c r="E269" s="124">
        <v>0</v>
      </c>
      <c r="F269" s="134">
        <v>0</v>
      </c>
      <c r="G269" s="113">
        <v>0</v>
      </c>
      <c r="H269" s="113">
        <v>0</v>
      </c>
    </row>
    <row r="270" spans="1:8" x14ac:dyDescent="0.25">
      <c r="A270" s="23" t="s">
        <v>40</v>
      </c>
      <c r="B270" s="54"/>
      <c r="C270" s="23"/>
      <c r="D270" s="37">
        <f>SUM(D256:D269)</f>
        <v>6610</v>
      </c>
      <c r="E270" s="37">
        <f>SUM(E256:E269)</f>
        <v>10750</v>
      </c>
      <c r="F270" s="37">
        <f>SUM(F256:F269)</f>
        <v>12600</v>
      </c>
      <c r="G270" s="37">
        <f>SUM(G256:G269)</f>
        <v>12600</v>
      </c>
      <c r="H270" s="37">
        <f>SUM(H256:H269)</f>
        <v>12600</v>
      </c>
    </row>
    <row r="271" spans="1:8" x14ac:dyDescent="0.25">
      <c r="A271" s="39" t="s">
        <v>41</v>
      </c>
      <c r="B271" s="57"/>
      <c r="C271" s="39"/>
      <c r="D271" s="42">
        <f>D255+D270</f>
        <v>10680</v>
      </c>
      <c r="E271" s="42">
        <f>E255+E270</f>
        <v>14400</v>
      </c>
      <c r="F271" s="42">
        <f>F255+F270</f>
        <v>15350</v>
      </c>
      <c r="G271" s="42">
        <f>G255+G270</f>
        <v>18400</v>
      </c>
      <c r="H271" s="42">
        <f>H255+H270</f>
        <v>18400</v>
      </c>
    </row>
    <row r="272" spans="1:8" x14ac:dyDescent="0.25">
      <c r="A272" s="3"/>
      <c r="B272" s="31" t="s">
        <v>338</v>
      </c>
      <c r="C272" s="28" t="s">
        <v>160</v>
      </c>
      <c r="D272" s="29">
        <v>4000</v>
      </c>
      <c r="E272" s="109">
        <v>2965.2</v>
      </c>
      <c r="F272" s="126">
        <v>4000</v>
      </c>
      <c r="G272" s="111">
        <v>4000</v>
      </c>
      <c r="H272" s="111">
        <v>4000</v>
      </c>
    </row>
    <row r="273" spans="1:8" x14ac:dyDescent="0.25">
      <c r="A273" s="3"/>
      <c r="B273" s="31">
        <v>637004</v>
      </c>
      <c r="C273" s="34" t="s">
        <v>126</v>
      </c>
      <c r="D273" s="29">
        <f t="shared" ref="D273" si="17">SUM(D274:D277)</f>
        <v>80130</v>
      </c>
      <c r="E273" s="29">
        <f t="shared" ref="E273:G273" si="18">SUM(E274:E277)</f>
        <v>74248.81</v>
      </c>
      <c r="F273" s="114">
        <f t="shared" si="18"/>
        <v>88230</v>
      </c>
      <c r="G273" s="114">
        <f t="shared" si="18"/>
        <v>88230</v>
      </c>
      <c r="H273" s="114">
        <f t="shared" ref="H273" si="19">SUM(H274:H277)</f>
        <v>88230</v>
      </c>
    </row>
    <row r="274" spans="1:8" x14ac:dyDescent="0.25">
      <c r="A274" s="3"/>
      <c r="B274" s="91" t="s">
        <v>339</v>
      </c>
      <c r="C274" s="43" t="s">
        <v>161</v>
      </c>
      <c r="D274" s="118">
        <v>330</v>
      </c>
      <c r="E274" s="118">
        <v>330</v>
      </c>
      <c r="F274" s="130">
        <v>330</v>
      </c>
      <c r="G274" s="118">
        <v>330</v>
      </c>
      <c r="H274" s="118">
        <v>330</v>
      </c>
    </row>
    <row r="275" spans="1:8" x14ac:dyDescent="0.25">
      <c r="A275" s="3"/>
      <c r="B275" s="91" t="s">
        <v>340</v>
      </c>
      <c r="C275" s="43" t="s">
        <v>162</v>
      </c>
      <c r="D275" s="118">
        <v>17600</v>
      </c>
      <c r="E275" s="118">
        <v>11000</v>
      </c>
      <c r="F275" s="130">
        <v>15000</v>
      </c>
      <c r="G275" s="118">
        <v>15000</v>
      </c>
      <c r="H275" s="118">
        <v>15000</v>
      </c>
    </row>
    <row r="276" spans="1:8" x14ac:dyDescent="0.25">
      <c r="A276" s="3"/>
      <c r="B276" s="91" t="s">
        <v>341</v>
      </c>
      <c r="C276" s="43" t="s">
        <v>163</v>
      </c>
      <c r="D276" s="118">
        <v>60000</v>
      </c>
      <c r="E276" s="118">
        <v>60000</v>
      </c>
      <c r="F276" s="130">
        <v>70000</v>
      </c>
      <c r="G276" s="118">
        <v>70000</v>
      </c>
      <c r="H276" s="118">
        <v>70000</v>
      </c>
    </row>
    <row r="277" spans="1:8" x14ac:dyDescent="0.25">
      <c r="A277" s="3"/>
      <c r="B277" s="91" t="s">
        <v>342</v>
      </c>
      <c r="C277" s="43" t="s">
        <v>458</v>
      </c>
      <c r="D277" s="118">
        <v>2200</v>
      </c>
      <c r="E277" s="118">
        <v>2918.81</v>
      </c>
      <c r="F277" s="130">
        <v>2900</v>
      </c>
      <c r="G277" s="118">
        <v>2900</v>
      </c>
      <c r="H277" s="118">
        <v>2900</v>
      </c>
    </row>
    <row r="278" spans="1:8" x14ac:dyDescent="0.25">
      <c r="A278" s="3"/>
      <c r="B278" s="31" t="s">
        <v>343</v>
      </c>
      <c r="C278" s="28" t="s">
        <v>164</v>
      </c>
      <c r="D278" s="111">
        <v>13000</v>
      </c>
      <c r="E278" s="109">
        <v>13000</v>
      </c>
      <c r="F278" s="126">
        <v>7000</v>
      </c>
      <c r="G278" s="111">
        <v>13000</v>
      </c>
      <c r="H278" s="111">
        <v>13000</v>
      </c>
    </row>
    <row r="279" spans="1:8" x14ac:dyDescent="0.25">
      <c r="A279" s="23" t="s">
        <v>42</v>
      </c>
      <c r="B279" s="54"/>
      <c r="C279" s="23"/>
      <c r="D279" s="38">
        <f>D272+D273+D278</f>
        <v>97130</v>
      </c>
      <c r="E279" s="38">
        <f>E272+E273+E278</f>
        <v>90214.01</v>
      </c>
      <c r="F279" s="38">
        <f>F272+F273+F278</f>
        <v>99230</v>
      </c>
      <c r="G279" s="38">
        <f>G272+G273+G278</f>
        <v>105230</v>
      </c>
      <c r="H279" s="38">
        <f>H272+H273+H278</f>
        <v>105230</v>
      </c>
    </row>
    <row r="280" spans="1:8" x14ac:dyDescent="0.25">
      <c r="A280" s="39" t="s">
        <v>43</v>
      </c>
      <c r="B280" s="57"/>
      <c r="C280" s="39"/>
      <c r="D280" s="42">
        <f>D279</f>
        <v>97130</v>
      </c>
      <c r="E280" s="42">
        <f>E279</f>
        <v>90214.01</v>
      </c>
      <c r="F280" s="42">
        <f>F279</f>
        <v>99230</v>
      </c>
      <c r="G280" s="42">
        <f>G279</f>
        <v>105230</v>
      </c>
      <c r="H280" s="42">
        <f>H279</f>
        <v>105230</v>
      </c>
    </row>
    <row r="281" spans="1:8" x14ac:dyDescent="0.25">
      <c r="A281" s="3"/>
      <c r="B281" s="31" t="s">
        <v>438</v>
      </c>
      <c r="C281" s="28" t="s">
        <v>104</v>
      </c>
      <c r="D281" s="29">
        <v>3000</v>
      </c>
      <c r="E281" s="109">
        <v>2500</v>
      </c>
      <c r="F281" s="126">
        <v>3000</v>
      </c>
      <c r="G281" s="111">
        <v>3000</v>
      </c>
      <c r="H281" s="148">
        <v>10000</v>
      </c>
    </row>
    <row r="282" spans="1:8" x14ac:dyDescent="0.25">
      <c r="A282" s="3"/>
      <c r="B282" s="31" t="s">
        <v>345</v>
      </c>
      <c r="C282" s="28" t="s">
        <v>346</v>
      </c>
      <c r="D282" s="29">
        <v>10000</v>
      </c>
      <c r="E282" s="109">
        <v>11500</v>
      </c>
      <c r="F282" s="126">
        <v>12000</v>
      </c>
      <c r="G282" s="111">
        <v>12000</v>
      </c>
      <c r="H282" s="111">
        <v>12000</v>
      </c>
    </row>
    <row r="283" spans="1:8" x14ac:dyDescent="0.25">
      <c r="A283" s="3"/>
      <c r="B283" s="31" t="s">
        <v>347</v>
      </c>
      <c r="C283" s="28" t="s">
        <v>126</v>
      </c>
      <c r="D283" s="29">
        <v>500</v>
      </c>
      <c r="E283" s="109">
        <v>500</v>
      </c>
      <c r="F283" s="126">
        <v>500</v>
      </c>
      <c r="G283" s="111">
        <v>500</v>
      </c>
      <c r="H283" s="111">
        <v>500</v>
      </c>
    </row>
    <row r="284" spans="1:8" x14ac:dyDescent="0.25">
      <c r="A284" s="23" t="s">
        <v>44</v>
      </c>
      <c r="B284" s="54"/>
      <c r="C284" s="23"/>
      <c r="D284" s="37">
        <f>SUM(D281:D283)</f>
        <v>13500</v>
      </c>
      <c r="E284" s="37">
        <f>SUM(E281:E283)</f>
        <v>14500</v>
      </c>
      <c r="F284" s="37">
        <f>SUM(F281:F283)</f>
        <v>15500</v>
      </c>
      <c r="G284" s="37">
        <f>SUM(G281:G283)</f>
        <v>15500</v>
      </c>
      <c r="H284" s="37">
        <f>SUM(H281:H283)</f>
        <v>22500</v>
      </c>
    </row>
    <row r="285" spans="1:8" x14ac:dyDescent="0.25">
      <c r="A285" s="23"/>
      <c r="B285" s="31" t="s">
        <v>344</v>
      </c>
      <c r="C285" s="28" t="s">
        <v>504</v>
      </c>
      <c r="D285" s="76">
        <v>10000</v>
      </c>
      <c r="E285" s="109">
        <v>1500</v>
      </c>
      <c r="F285" s="126">
        <v>10000</v>
      </c>
      <c r="G285" s="111">
        <v>10000</v>
      </c>
      <c r="H285" s="111">
        <v>10000</v>
      </c>
    </row>
    <row r="286" spans="1:8" x14ac:dyDescent="0.25">
      <c r="A286" s="3"/>
      <c r="B286" s="31" t="s">
        <v>427</v>
      </c>
      <c r="C286" s="28" t="s">
        <v>505</v>
      </c>
      <c r="D286" s="41">
        <v>1000</v>
      </c>
      <c r="E286" s="109">
        <v>0</v>
      </c>
      <c r="F286" s="126">
        <v>3000</v>
      </c>
      <c r="G286" s="111">
        <v>3000</v>
      </c>
      <c r="H286" s="111">
        <v>3000</v>
      </c>
    </row>
    <row r="287" spans="1:8" x14ac:dyDescent="0.25">
      <c r="A287" s="23" t="s">
        <v>222</v>
      </c>
      <c r="B287" s="54"/>
      <c r="C287" s="23"/>
      <c r="D287" s="37">
        <f>D285+D286</f>
        <v>11000</v>
      </c>
      <c r="E287" s="37">
        <f>E285+E286</f>
        <v>1500</v>
      </c>
      <c r="F287" s="37">
        <f>F285+F286</f>
        <v>13000</v>
      </c>
      <c r="G287" s="37">
        <f>G285+G286</f>
        <v>13000</v>
      </c>
      <c r="H287" s="37">
        <f>H285+H286</f>
        <v>13000</v>
      </c>
    </row>
    <row r="288" spans="1:8" x14ac:dyDescent="0.25">
      <c r="A288" s="39" t="s">
        <v>79</v>
      </c>
      <c r="B288" s="57"/>
      <c r="C288" s="39"/>
      <c r="D288" s="42">
        <f>D284+D287</f>
        <v>24500</v>
      </c>
      <c r="E288" s="42">
        <f>E284+E287</f>
        <v>16000</v>
      </c>
      <c r="F288" s="42">
        <f>F284+F287</f>
        <v>28500</v>
      </c>
      <c r="G288" s="42">
        <f>G284+G287</f>
        <v>28500</v>
      </c>
      <c r="H288" s="42">
        <f>H284+H287</f>
        <v>35500</v>
      </c>
    </row>
    <row r="289" spans="1:8" x14ac:dyDescent="0.25">
      <c r="A289" s="3"/>
      <c r="B289" s="64"/>
      <c r="C289" s="62" t="s">
        <v>413</v>
      </c>
      <c r="D289" s="68">
        <f>D290+D293+D294</f>
        <v>223004.13</v>
      </c>
      <c r="E289" s="68">
        <f>E290+E293+E294</f>
        <v>243734.29</v>
      </c>
      <c r="F289" s="68">
        <f>F290+F293+F294</f>
        <v>243734.29</v>
      </c>
      <c r="G289" s="68">
        <f>G290+G293+G294</f>
        <v>291358.33</v>
      </c>
      <c r="H289" s="68">
        <f>H290+H293+H294</f>
        <v>298971.96000000002</v>
      </c>
    </row>
    <row r="290" spans="1:8" x14ac:dyDescent="0.25">
      <c r="A290" s="3"/>
      <c r="B290" s="31">
        <v>642004</v>
      </c>
      <c r="C290" s="28" t="s">
        <v>165</v>
      </c>
      <c r="D290" s="41">
        <f>D291+D292</f>
        <v>131113.01</v>
      </c>
      <c r="E290" s="41">
        <f>E291+E292</f>
        <v>148824.81</v>
      </c>
      <c r="F290" s="114">
        <f>F291+F292</f>
        <v>148824.81</v>
      </c>
      <c r="G290" s="114">
        <v>148824.81</v>
      </c>
      <c r="H290" s="114">
        <f>SUM(H291:H292)</f>
        <v>156083.56</v>
      </c>
    </row>
    <row r="291" spans="1:8" x14ac:dyDescent="0.25">
      <c r="A291" s="3"/>
      <c r="B291" s="91">
        <v>642004</v>
      </c>
      <c r="C291" s="43" t="s">
        <v>166</v>
      </c>
      <c r="D291" s="78">
        <v>116624.25</v>
      </c>
      <c r="E291" s="78">
        <v>131388.75</v>
      </c>
      <c r="F291" s="78">
        <v>131388.75</v>
      </c>
      <c r="G291" s="78">
        <v>137113.5</v>
      </c>
      <c r="H291" s="78">
        <v>137113.5</v>
      </c>
    </row>
    <row r="292" spans="1:8" x14ac:dyDescent="0.25">
      <c r="A292" s="3"/>
      <c r="B292" s="91">
        <v>642004</v>
      </c>
      <c r="C292" s="43" t="s">
        <v>167</v>
      </c>
      <c r="D292" s="78">
        <v>14488.76</v>
      </c>
      <c r="E292" s="78">
        <v>17436.060000000001</v>
      </c>
      <c r="F292" s="78">
        <v>17436.060000000001</v>
      </c>
      <c r="G292" s="78">
        <v>18970.060000000001</v>
      </c>
      <c r="H292" s="78">
        <v>18970.060000000001</v>
      </c>
    </row>
    <row r="293" spans="1:8" x14ac:dyDescent="0.25">
      <c r="A293" s="3"/>
      <c r="B293" s="31" t="s">
        <v>348</v>
      </c>
      <c r="C293" s="31" t="s">
        <v>168</v>
      </c>
      <c r="D293" s="115">
        <v>4024.8</v>
      </c>
      <c r="E293" s="29">
        <v>4421.04</v>
      </c>
      <c r="F293" s="115">
        <v>4421.04</v>
      </c>
      <c r="G293" s="115">
        <v>3548.82</v>
      </c>
      <c r="H293" s="115">
        <v>3903.7</v>
      </c>
    </row>
    <row r="294" spans="1:8" x14ac:dyDescent="0.25">
      <c r="A294" s="3"/>
      <c r="B294" s="31">
        <v>642005</v>
      </c>
      <c r="C294" s="31" t="s">
        <v>169</v>
      </c>
      <c r="D294" s="115">
        <v>87866.32</v>
      </c>
      <c r="E294" s="29">
        <v>90488.44</v>
      </c>
      <c r="F294" s="115">
        <v>90488.44</v>
      </c>
      <c r="G294" s="115">
        <v>138984.70000000001</v>
      </c>
      <c r="H294" s="115">
        <v>138984.70000000001</v>
      </c>
    </row>
    <row r="295" spans="1:8" x14ac:dyDescent="0.25">
      <c r="A295" s="3"/>
      <c r="B295" s="31"/>
      <c r="C295" s="64" t="s">
        <v>170</v>
      </c>
      <c r="D295" s="63">
        <f>SUM(D296:D305)</f>
        <v>1443107.91</v>
      </c>
      <c r="E295" s="63">
        <f>SUM(E296:E305)</f>
        <v>1648717.16</v>
      </c>
      <c r="F295" s="63">
        <f>SUM(F296:F305)</f>
        <v>1633115.54</v>
      </c>
      <c r="G295" s="63">
        <f>SUM(G296:G305)</f>
        <v>1752456.79</v>
      </c>
      <c r="H295" s="63">
        <f>SUM(H296:H305)</f>
        <v>1768878.7</v>
      </c>
    </row>
    <row r="296" spans="1:8" x14ac:dyDescent="0.25">
      <c r="A296" s="3"/>
      <c r="B296" s="91"/>
      <c r="C296" s="43" t="s">
        <v>183</v>
      </c>
      <c r="D296" s="118">
        <v>817478</v>
      </c>
      <c r="E296" s="108">
        <v>891161.95</v>
      </c>
      <c r="F296" s="118">
        <v>889884</v>
      </c>
      <c r="G296" s="118">
        <v>1007624</v>
      </c>
      <c r="H296" s="150">
        <v>1022345.74</v>
      </c>
    </row>
    <row r="297" spans="1:8" x14ac:dyDescent="0.25">
      <c r="A297" s="3"/>
      <c r="B297" s="91"/>
      <c r="C297" s="43" t="s">
        <v>463</v>
      </c>
      <c r="D297" s="118">
        <v>486729.77</v>
      </c>
      <c r="E297" s="60">
        <v>550235.28</v>
      </c>
      <c r="F297" s="118">
        <v>578340.46</v>
      </c>
      <c r="G297" s="118">
        <v>579941.71</v>
      </c>
      <c r="H297" s="150">
        <v>579941.68999999994</v>
      </c>
    </row>
    <row r="298" spans="1:8" x14ac:dyDescent="0.25">
      <c r="A298" s="3"/>
      <c r="B298" s="91"/>
      <c r="C298" s="43" t="s">
        <v>481</v>
      </c>
      <c r="D298" s="118">
        <v>0</v>
      </c>
      <c r="E298" s="102">
        <v>4028.93</v>
      </c>
      <c r="F298" s="118">
        <v>0</v>
      </c>
      <c r="G298" s="118">
        <v>0</v>
      </c>
      <c r="H298" s="118">
        <v>0</v>
      </c>
    </row>
    <row r="299" spans="1:8" x14ac:dyDescent="0.25">
      <c r="A299" s="3"/>
      <c r="B299" s="91"/>
      <c r="C299" s="43" t="s">
        <v>466</v>
      </c>
      <c r="D299" s="118">
        <v>31189.64</v>
      </c>
      <c r="E299" s="100">
        <v>42633.38</v>
      </c>
      <c r="F299" s="118">
        <v>37030</v>
      </c>
      <c r="G299" s="118">
        <v>37030</v>
      </c>
      <c r="H299" s="150">
        <v>36663.11</v>
      </c>
    </row>
    <row r="300" spans="1:8" x14ac:dyDescent="0.25">
      <c r="A300" s="3"/>
      <c r="B300" s="91"/>
      <c r="C300" s="43" t="s">
        <v>531</v>
      </c>
      <c r="D300" s="118">
        <v>0</v>
      </c>
      <c r="E300" s="102">
        <v>12983.54</v>
      </c>
      <c r="F300" s="118">
        <v>0</v>
      </c>
      <c r="G300" s="118">
        <v>0</v>
      </c>
      <c r="H300" s="118">
        <v>0</v>
      </c>
    </row>
    <row r="301" spans="1:8" x14ac:dyDescent="0.25">
      <c r="A301" s="3"/>
      <c r="B301" s="91"/>
      <c r="C301" s="43" t="s">
        <v>514</v>
      </c>
      <c r="D301" s="118">
        <v>50460.5</v>
      </c>
      <c r="E301" s="100">
        <v>61261.11</v>
      </c>
      <c r="F301" s="118">
        <v>60632</v>
      </c>
      <c r="G301" s="118">
        <v>60632</v>
      </c>
      <c r="H301" s="150">
        <v>60077.760000000002</v>
      </c>
    </row>
    <row r="302" spans="1:8" x14ac:dyDescent="0.25">
      <c r="A302" s="3"/>
      <c r="B302" s="91"/>
      <c r="C302" s="43" t="s">
        <v>539</v>
      </c>
      <c r="D302" s="118">
        <v>0</v>
      </c>
      <c r="E302" s="100">
        <v>19567.75</v>
      </c>
      <c r="F302" s="118">
        <v>0</v>
      </c>
      <c r="G302" s="118">
        <v>0</v>
      </c>
      <c r="H302" s="118">
        <v>0</v>
      </c>
    </row>
    <row r="303" spans="1:8" x14ac:dyDescent="0.25">
      <c r="A303" s="3"/>
      <c r="B303" s="91"/>
      <c r="C303" s="43" t="s">
        <v>171</v>
      </c>
      <c r="D303" s="118">
        <v>35000</v>
      </c>
      <c r="E303" s="100">
        <v>35000</v>
      </c>
      <c r="F303" s="118">
        <v>35000</v>
      </c>
      <c r="G303" s="118">
        <v>35000</v>
      </c>
      <c r="H303" s="118">
        <v>35000</v>
      </c>
    </row>
    <row r="304" spans="1:8" x14ac:dyDescent="0.25">
      <c r="A304" s="3"/>
      <c r="B304" s="91"/>
      <c r="C304" s="43" t="s">
        <v>184</v>
      </c>
      <c r="D304" s="78">
        <v>22250</v>
      </c>
      <c r="E304" s="100">
        <v>31628.080000000002</v>
      </c>
      <c r="F304" s="78">
        <v>32229.08</v>
      </c>
      <c r="G304" s="78">
        <v>32229.08</v>
      </c>
      <c r="H304" s="151">
        <v>34850.400000000001</v>
      </c>
    </row>
    <row r="305" spans="1:8" x14ac:dyDescent="0.25">
      <c r="A305" s="3"/>
      <c r="B305" s="91"/>
      <c r="C305" s="43" t="s">
        <v>172</v>
      </c>
      <c r="D305" s="78">
        <v>0</v>
      </c>
      <c r="E305" s="100">
        <v>217.14</v>
      </c>
      <c r="F305" s="78">
        <v>0</v>
      </c>
      <c r="G305" s="78">
        <v>0</v>
      </c>
      <c r="H305" s="78">
        <v>0</v>
      </c>
    </row>
    <row r="306" spans="1:8" x14ac:dyDescent="0.25">
      <c r="A306" s="3"/>
      <c r="B306" s="91"/>
      <c r="C306" s="43" t="s">
        <v>570</v>
      </c>
      <c r="D306" s="78"/>
      <c r="E306" s="100"/>
      <c r="F306" s="78">
        <v>0</v>
      </c>
      <c r="G306" s="78">
        <v>0</v>
      </c>
      <c r="H306" s="151">
        <v>11052.36</v>
      </c>
    </row>
    <row r="307" spans="1:8" x14ac:dyDescent="0.25">
      <c r="A307" s="39" t="s">
        <v>46</v>
      </c>
      <c r="B307" s="57"/>
      <c r="C307" s="42"/>
      <c r="D307" s="42">
        <f>D295+D289</f>
        <v>1666112.04</v>
      </c>
      <c r="E307" s="42">
        <f>E295+E289</f>
        <v>1892451.45</v>
      </c>
      <c r="F307" s="42">
        <f>F295+F289</f>
        <v>1876849.83</v>
      </c>
      <c r="G307" s="42">
        <f>G295+G289</f>
        <v>2043815.12</v>
      </c>
      <c r="H307" s="42">
        <f>H295+H289</f>
        <v>2067850.66</v>
      </c>
    </row>
    <row r="308" spans="1:8" x14ac:dyDescent="0.25">
      <c r="A308" s="3"/>
      <c r="B308" s="31">
        <v>633006</v>
      </c>
      <c r="C308" s="31" t="s">
        <v>174</v>
      </c>
      <c r="D308" s="111">
        <v>700</v>
      </c>
      <c r="E308" s="109">
        <v>700</v>
      </c>
      <c r="F308" s="126">
        <v>1000</v>
      </c>
      <c r="G308" s="111">
        <v>1000</v>
      </c>
      <c r="H308" s="111">
        <v>1000</v>
      </c>
    </row>
    <row r="309" spans="1:8" x14ac:dyDescent="0.25">
      <c r="A309" s="3"/>
      <c r="B309" s="31">
        <v>637002</v>
      </c>
      <c r="C309" s="31" t="s">
        <v>204</v>
      </c>
      <c r="D309" s="111">
        <v>15500</v>
      </c>
      <c r="E309" s="109">
        <v>20300</v>
      </c>
      <c r="F309" s="126">
        <v>20300</v>
      </c>
      <c r="G309" s="111">
        <v>20300</v>
      </c>
      <c r="H309" s="111">
        <v>20300</v>
      </c>
    </row>
    <row r="310" spans="1:8" x14ac:dyDescent="0.25">
      <c r="A310" s="3"/>
      <c r="B310" s="31"/>
      <c r="C310" s="31" t="s">
        <v>522</v>
      </c>
      <c r="D310" s="111">
        <v>500</v>
      </c>
      <c r="E310" s="109">
        <v>0</v>
      </c>
      <c r="F310" s="126">
        <v>500</v>
      </c>
      <c r="G310" s="111">
        <v>500</v>
      </c>
      <c r="H310" s="111">
        <v>500</v>
      </c>
    </row>
    <row r="311" spans="1:8" x14ac:dyDescent="0.25">
      <c r="A311" s="23" t="s">
        <v>47</v>
      </c>
      <c r="B311" s="54"/>
      <c r="C311" s="23"/>
      <c r="D311" s="37">
        <f>SUM(D308:D310)</f>
        <v>16700</v>
      </c>
      <c r="E311" s="37">
        <f>SUM(E308:E310)</f>
        <v>21000</v>
      </c>
      <c r="F311" s="37">
        <f>SUM(F308:F310)</f>
        <v>21800</v>
      </c>
      <c r="G311" s="37">
        <f>SUM(G308:G310)</f>
        <v>21800</v>
      </c>
      <c r="H311" s="37">
        <f>SUM(H308:H310)</f>
        <v>21800</v>
      </c>
    </row>
    <row r="312" spans="1:8" x14ac:dyDescent="0.25">
      <c r="A312" s="39" t="s">
        <v>48</v>
      </c>
      <c r="B312" s="57"/>
      <c r="C312" s="42"/>
      <c r="D312" s="42">
        <f>D311</f>
        <v>16700</v>
      </c>
      <c r="E312" s="42">
        <f>E311</f>
        <v>21000</v>
      </c>
      <c r="F312" s="42">
        <f>F311</f>
        <v>21800</v>
      </c>
      <c r="G312" s="42">
        <f>G311</f>
        <v>21800</v>
      </c>
      <c r="H312" s="42">
        <f>H311</f>
        <v>21800</v>
      </c>
    </row>
    <row r="313" spans="1:8" x14ac:dyDescent="0.25">
      <c r="A313" s="3"/>
      <c r="B313" s="31" t="s">
        <v>349</v>
      </c>
      <c r="C313" s="28" t="s">
        <v>175</v>
      </c>
      <c r="D313" s="41">
        <v>26500</v>
      </c>
      <c r="E313" s="29">
        <v>33000</v>
      </c>
      <c r="F313" s="131">
        <v>33000</v>
      </c>
      <c r="G313" s="114">
        <v>33000</v>
      </c>
      <c r="H313" s="114">
        <v>33000</v>
      </c>
    </row>
    <row r="314" spans="1:8" x14ac:dyDescent="0.25">
      <c r="A314" s="3"/>
      <c r="B314" s="31" t="s">
        <v>350</v>
      </c>
      <c r="C314" s="28" t="s">
        <v>104</v>
      </c>
      <c r="D314" s="41">
        <v>300</v>
      </c>
      <c r="E314" s="29">
        <v>2000</v>
      </c>
      <c r="F314" s="131">
        <v>2000</v>
      </c>
      <c r="G314" s="114">
        <v>8000</v>
      </c>
      <c r="H314" s="114">
        <v>8000</v>
      </c>
    </row>
    <row r="315" spans="1:8" x14ac:dyDescent="0.25">
      <c r="A315" s="3"/>
      <c r="B315" s="31" t="s">
        <v>351</v>
      </c>
      <c r="C315" s="28" t="s">
        <v>126</v>
      </c>
      <c r="D315" s="41">
        <v>0</v>
      </c>
      <c r="E315" s="29">
        <v>1000</v>
      </c>
      <c r="F315" s="131">
        <v>1000</v>
      </c>
      <c r="G315" s="114">
        <v>1000</v>
      </c>
      <c r="H315" s="114">
        <v>1000</v>
      </c>
    </row>
    <row r="316" spans="1:8" x14ac:dyDescent="0.25">
      <c r="A316" s="23" t="s">
        <v>49</v>
      </c>
      <c r="B316" s="54"/>
      <c r="C316" s="23"/>
      <c r="D316" s="38">
        <f t="shared" ref="D316" si="20">SUM(D313:D315)</f>
        <v>26800</v>
      </c>
      <c r="E316" s="38">
        <f t="shared" ref="E316:G316" si="21">SUM(E313:E315)</f>
        <v>36000</v>
      </c>
      <c r="F316" s="38">
        <f t="shared" si="21"/>
        <v>36000</v>
      </c>
      <c r="G316" s="38">
        <f t="shared" si="21"/>
        <v>42000</v>
      </c>
      <c r="H316" s="38">
        <f t="shared" ref="H316" si="22">SUM(H313:H315)</f>
        <v>42000</v>
      </c>
    </row>
    <row r="317" spans="1:8" x14ac:dyDescent="0.25">
      <c r="A317" s="13"/>
      <c r="B317" s="31" t="s">
        <v>355</v>
      </c>
      <c r="C317" s="28" t="s">
        <v>126</v>
      </c>
      <c r="D317" s="114">
        <v>5000</v>
      </c>
      <c r="E317" s="29">
        <v>4000</v>
      </c>
      <c r="F317" s="131">
        <v>5000</v>
      </c>
      <c r="G317" s="114">
        <v>5000</v>
      </c>
      <c r="H317" s="114">
        <v>5000</v>
      </c>
    </row>
    <row r="318" spans="1:8" x14ac:dyDescent="0.25">
      <c r="A318" s="3"/>
      <c r="B318" s="31" t="s">
        <v>352</v>
      </c>
      <c r="C318" s="28" t="s">
        <v>104</v>
      </c>
      <c r="D318" s="114">
        <v>1500</v>
      </c>
      <c r="E318" s="29">
        <v>1500</v>
      </c>
      <c r="F318" s="131">
        <v>1700</v>
      </c>
      <c r="G318" s="114">
        <v>1700</v>
      </c>
      <c r="H318" s="114">
        <v>1700</v>
      </c>
    </row>
    <row r="319" spans="1:8" x14ac:dyDescent="0.25">
      <c r="A319" s="3"/>
      <c r="B319" s="31" t="s">
        <v>353</v>
      </c>
      <c r="C319" s="31" t="s">
        <v>153</v>
      </c>
      <c r="D319" s="114">
        <v>3500</v>
      </c>
      <c r="E319" s="29">
        <v>3300</v>
      </c>
      <c r="F319" s="131">
        <v>3500</v>
      </c>
      <c r="G319" s="114">
        <v>3500</v>
      </c>
      <c r="H319" s="114">
        <v>3500</v>
      </c>
    </row>
    <row r="320" spans="1:8" x14ac:dyDescent="0.25">
      <c r="A320" s="3"/>
      <c r="B320" s="31" t="s">
        <v>354</v>
      </c>
      <c r="C320" s="28" t="s">
        <v>176</v>
      </c>
      <c r="D320" s="114">
        <v>800</v>
      </c>
      <c r="E320" s="29">
        <v>800</v>
      </c>
      <c r="F320" s="131">
        <v>800</v>
      </c>
      <c r="G320" s="114">
        <v>800</v>
      </c>
      <c r="H320" s="114">
        <v>800</v>
      </c>
    </row>
    <row r="321" spans="1:8" x14ac:dyDescent="0.25">
      <c r="A321" s="23" t="s">
        <v>50</v>
      </c>
      <c r="B321" s="54"/>
      <c r="C321" s="23"/>
      <c r="D321" s="38">
        <f>SUM(D317:D320)</f>
        <v>10800</v>
      </c>
      <c r="E321" s="38">
        <f>SUM(E317:E320)</f>
        <v>9600</v>
      </c>
      <c r="F321" s="38">
        <f>SUM(F317:F320)</f>
        <v>11000</v>
      </c>
      <c r="G321" s="38">
        <f>SUM(G317:G320)</f>
        <v>11000</v>
      </c>
      <c r="H321" s="38">
        <f>SUM(H317:H320)</f>
        <v>11000</v>
      </c>
    </row>
    <row r="322" spans="1:8" x14ac:dyDescent="0.25">
      <c r="A322" s="39" t="s">
        <v>51</v>
      </c>
      <c r="B322" s="57"/>
      <c r="C322" s="39"/>
      <c r="D322" s="40">
        <f>D316+D321</f>
        <v>37600</v>
      </c>
      <c r="E322" s="40">
        <f>E316+E321</f>
        <v>45600</v>
      </c>
      <c r="F322" s="40">
        <f>F316+F321</f>
        <v>47000</v>
      </c>
      <c r="G322" s="40">
        <f>G316+G321</f>
        <v>53000</v>
      </c>
      <c r="H322" s="40">
        <f>H316+H321</f>
        <v>53000</v>
      </c>
    </row>
    <row r="323" spans="1:8" x14ac:dyDescent="0.25">
      <c r="A323" s="3"/>
      <c r="B323" s="31">
        <v>642014</v>
      </c>
      <c r="C323" s="28" t="s">
        <v>178</v>
      </c>
      <c r="D323" s="114">
        <v>3000</v>
      </c>
      <c r="E323" s="29">
        <v>3000</v>
      </c>
      <c r="F323" s="131">
        <v>3000</v>
      </c>
      <c r="G323" s="114">
        <v>3000</v>
      </c>
      <c r="H323" s="114">
        <v>3000</v>
      </c>
    </row>
    <row r="324" spans="1:8" x14ac:dyDescent="0.25">
      <c r="A324" s="23" t="s">
        <v>52</v>
      </c>
      <c r="B324" s="54"/>
      <c r="C324" s="23"/>
      <c r="D324" s="38">
        <f>D323</f>
        <v>3000</v>
      </c>
      <c r="E324" s="38">
        <f>E323</f>
        <v>3000</v>
      </c>
      <c r="F324" s="38">
        <f>F323</f>
        <v>3000</v>
      </c>
      <c r="G324" s="38">
        <f>G323</f>
        <v>3000</v>
      </c>
      <c r="H324" s="38">
        <f>H323</f>
        <v>3000</v>
      </c>
    </row>
    <row r="325" spans="1:8" x14ac:dyDescent="0.25">
      <c r="A325" s="3"/>
      <c r="B325" s="31" t="s">
        <v>356</v>
      </c>
      <c r="C325" s="28" t="s">
        <v>177</v>
      </c>
      <c r="D325" s="41">
        <v>1000</v>
      </c>
      <c r="E325" s="41">
        <v>1000</v>
      </c>
      <c r="F325" s="131">
        <v>1500</v>
      </c>
      <c r="G325" s="114">
        <v>1500</v>
      </c>
      <c r="H325" s="114">
        <v>1500</v>
      </c>
    </row>
    <row r="326" spans="1:8" x14ac:dyDescent="0.25">
      <c r="A326" s="23" t="s">
        <v>53</v>
      </c>
      <c r="B326" s="54"/>
      <c r="C326" s="23"/>
      <c r="D326" s="98">
        <f>D325</f>
        <v>1000</v>
      </c>
      <c r="E326" s="98">
        <f>E325</f>
        <v>1000</v>
      </c>
      <c r="F326" s="98">
        <f>F325</f>
        <v>1500</v>
      </c>
      <c r="G326" s="98">
        <f>G325</f>
        <v>1500</v>
      </c>
      <c r="H326" s="98">
        <f>H325</f>
        <v>1500</v>
      </c>
    </row>
    <row r="327" spans="1:8" x14ac:dyDescent="0.25">
      <c r="A327" s="39" t="s">
        <v>54</v>
      </c>
      <c r="B327" s="57"/>
      <c r="C327" s="39"/>
      <c r="D327" s="40">
        <f>D324+D326</f>
        <v>4000</v>
      </c>
      <c r="E327" s="40">
        <f>E324+E326</f>
        <v>4000</v>
      </c>
      <c r="F327" s="40">
        <f>F324+F326</f>
        <v>4500</v>
      </c>
      <c r="G327" s="40">
        <f>G324+G326</f>
        <v>4500</v>
      </c>
      <c r="H327" s="40">
        <f>H324+H326</f>
        <v>4500</v>
      </c>
    </row>
    <row r="328" spans="1:8" x14ac:dyDescent="0.25">
      <c r="A328" s="67"/>
      <c r="B328" s="31" t="s">
        <v>357</v>
      </c>
      <c r="C328" s="28" t="s">
        <v>358</v>
      </c>
      <c r="D328" s="114">
        <v>15</v>
      </c>
      <c r="E328" s="29">
        <v>15</v>
      </c>
      <c r="F328" s="131">
        <v>15</v>
      </c>
      <c r="G328" s="114">
        <v>15</v>
      </c>
      <c r="H328" s="114">
        <v>15</v>
      </c>
    </row>
    <row r="329" spans="1:8" x14ac:dyDescent="0.25">
      <c r="A329" s="3"/>
      <c r="B329" s="31" t="s">
        <v>359</v>
      </c>
      <c r="C329" s="28" t="s">
        <v>179</v>
      </c>
      <c r="D329" s="114">
        <v>1300</v>
      </c>
      <c r="E329" s="29">
        <v>1500</v>
      </c>
      <c r="F329" s="131">
        <v>1300</v>
      </c>
      <c r="G329" s="114">
        <v>1300</v>
      </c>
      <c r="H329" s="114">
        <v>1300</v>
      </c>
    </row>
    <row r="330" spans="1:8" x14ac:dyDescent="0.25">
      <c r="A330" s="3"/>
      <c r="B330" s="31" t="s">
        <v>360</v>
      </c>
      <c r="C330" s="28" t="s">
        <v>93</v>
      </c>
      <c r="D330" s="114">
        <v>8500</v>
      </c>
      <c r="E330" s="29">
        <v>7500</v>
      </c>
      <c r="F330" s="131">
        <v>8500</v>
      </c>
      <c r="G330" s="114">
        <v>8500</v>
      </c>
      <c r="H330" s="114">
        <v>8500</v>
      </c>
    </row>
    <row r="331" spans="1:8" x14ac:dyDescent="0.25">
      <c r="A331" s="3"/>
      <c r="B331" s="31" t="s">
        <v>361</v>
      </c>
      <c r="C331" s="28" t="s">
        <v>104</v>
      </c>
      <c r="D331" s="114">
        <v>500</v>
      </c>
      <c r="E331" s="29">
        <v>500</v>
      </c>
      <c r="F331" s="131">
        <v>500</v>
      </c>
      <c r="G331" s="114">
        <v>500</v>
      </c>
      <c r="H331" s="114">
        <v>500</v>
      </c>
    </row>
    <row r="332" spans="1:8" x14ac:dyDescent="0.25">
      <c r="A332" s="3"/>
      <c r="B332" s="31" t="s">
        <v>362</v>
      </c>
      <c r="C332" s="28" t="s">
        <v>180</v>
      </c>
      <c r="D332" s="114">
        <v>900</v>
      </c>
      <c r="E332" s="29">
        <v>900</v>
      </c>
      <c r="F332" s="131">
        <v>900</v>
      </c>
      <c r="G332" s="114">
        <v>900</v>
      </c>
      <c r="H332" s="114">
        <v>900</v>
      </c>
    </row>
    <row r="333" spans="1:8" x14ac:dyDescent="0.25">
      <c r="A333" s="3"/>
      <c r="B333" s="31" t="s">
        <v>363</v>
      </c>
      <c r="C333" s="28" t="s">
        <v>181</v>
      </c>
      <c r="D333" s="114">
        <v>10000</v>
      </c>
      <c r="E333" s="29">
        <v>9500</v>
      </c>
      <c r="F333" s="131">
        <v>10000</v>
      </c>
      <c r="G333" s="114">
        <v>10000</v>
      </c>
      <c r="H333" s="114">
        <v>10000</v>
      </c>
    </row>
    <row r="334" spans="1:8" x14ac:dyDescent="0.25">
      <c r="A334" s="3"/>
      <c r="B334" s="31" t="s">
        <v>367</v>
      </c>
      <c r="C334" s="28" t="s">
        <v>368</v>
      </c>
      <c r="D334" s="114">
        <v>0</v>
      </c>
      <c r="E334" s="29">
        <v>0</v>
      </c>
      <c r="F334" s="131">
        <v>0</v>
      </c>
      <c r="G334" s="114">
        <v>0</v>
      </c>
      <c r="H334" s="114">
        <v>0</v>
      </c>
    </row>
    <row r="335" spans="1:8" x14ac:dyDescent="0.25">
      <c r="A335" s="3"/>
      <c r="B335" s="31" t="s">
        <v>364</v>
      </c>
      <c r="C335" s="28" t="s">
        <v>126</v>
      </c>
      <c r="D335" s="114">
        <v>0</v>
      </c>
      <c r="E335" s="29">
        <v>200</v>
      </c>
      <c r="F335" s="131">
        <v>0</v>
      </c>
      <c r="G335" s="114">
        <v>0</v>
      </c>
      <c r="H335" s="114">
        <v>0</v>
      </c>
    </row>
    <row r="336" spans="1:8" x14ac:dyDescent="0.25">
      <c r="A336" s="3"/>
      <c r="B336" s="31" t="s">
        <v>365</v>
      </c>
      <c r="C336" s="28" t="s">
        <v>182</v>
      </c>
      <c r="D336" s="114">
        <v>150</v>
      </c>
      <c r="E336" s="29">
        <v>150</v>
      </c>
      <c r="F336" s="131">
        <v>150</v>
      </c>
      <c r="G336" s="114">
        <v>150</v>
      </c>
      <c r="H336" s="114">
        <v>150</v>
      </c>
    </row>
    <row r="337" spans="1:8" x14ac:dyDescent="0.25">
      <c r="A337" s="3"/>
      <c r="B337" s="31" t="s">
        <v>366</v>
      </c>
      <c r="C337" s="28" t="s">
        <v>134</v>
      </c>
      <c r="D337" s="114">
        <v>657.95</v>
      </c>
      <c r="E337" s="29">
        <v>657.95</v>
      </c>
      <c r="F337" s="131">
        <v>657.95</v>
      </c>
      <c r="G337" s="114">
        <v>657.95</v>
      </c>
      <c r="H337" s="114">
        <v>657.95</v>
      </c>
    </row>
    <row r="338" spans="1:8" x14ac:dyDescent="0.25">
      <c r="A338" s="23" t="s">
        <v>55</v>
      </c>
      <c r="B338" s="54"/>
      <c r="C338" s="23"/>
      <c r="D338" s="24">
        <f>SUM(D328:D337)</f>
        <v>22022.95</v>
      </c>
      <c r="E338" s="24">
        <f>SUM(E328:E337)</f>
        <v>20922.95</v>
      </c>
      <c r="F338" s="24">
        <f>SUM(F328:F337)</f>
        <v>22022.95</v>
      </c>
      <c r="G338" s="24">
        <f>SUM(G328:G337)</f>
        <v>22022.95</v>
      </c>
      <c r="H338" s="24">
        <f>SUM(H328:H337)</f>
        <v>22022.95</v>
      </c>
    </row>
    <row r="339" spans="1:8" x14ac:dyDescent="0.25">
      <c r="A339" s="39" t="s">
        <v>56</v>
      </c>
      <c r="B339" s="57"/>
      <c r="C339" s="39"/>
      <c r="D339" s="40">
        <f>D338</f>
        <v>22022.95</v>
      </c>
      <c r="E339" s="40">
        <f>E338</f>
        <v>20922.95</v>
      </c>
      <c r="F339" s="40">
        <f>F338</f>
        <v>22022.95</v>
      </c>
      <c r="G339" s="40">
        <f>G338</f>
        <v>22022.95</v>
      </c>
      <c r="H339" s="40">
        <f>H338</f>
        <v>22022.95</v>
      </c>
    </row>
    <row r="340" spans="1:8" x14ac:dyDescent="0.25">
      <c r="A340" s="69"/>
      <c r="B340" s="70"/>
      <c r="C340" s="71" t="s">
        <v>370</v>
      </c>
      <c r="D340" s="72">
        <f>D341+D342</f>
        <v>1070</v>
      </c>
      <c r="E340" s="72">
        <f>E341+E342</f>
        <v>1070.9100000000001</v>
      </c>
      <c r="F340" s="72">
        <f>F341+F342</f>
        <v>1070</v>
      </c>
      <c r="G340" s="72">
        <f>G341+G342</f>
        <v>1070</v>
      </c>
      <c r="H340" s="72">
        <f>H341+H342</f>
        <v>1070</v>
      </c>
    </row>
    <row r="341" spans="1:8" x14ac:dyDescent="0.25">
      <c r="A341" s="3"/>
      <c r="B341" s="31" t="s">
        <v>371</v>
      </c>
      <c r="C341" s="28" t="s">
        <v>189</v>
      </c>
      <c r="D341" s="115">
        <v>790</v>
      </c>
      <c r="E341" s="15">
        <v>790</v>
      </c>
      <c r="F341" s="115">
        <v>790</v>
      </c>
      <c r="G341" s="115">
        <v>790</v>
      </c>
      <c r="H341" s="115">
        <v>790</v>
      </c>
    </row>
    <row r="342" spans="1:8" x14ac:dyDescent="0.25">
      <c r="A342" s="3"/>
      <c r="B342" s="31" t="s">
        <v>372</v>
      </c>
      <c r="C342" s="28" t="s">
        <v>190</v>
      </c>
      <c r="D342" s="115">
        <v>280</v>
      </c>
      <c r="E342" s="15">
        <v>280.91000000000003</v>
      </c>
      <c r="F342" s="115">
        <v>280</v>
      </c>
      <c r="G342" s="115">
        <v>280</v>
      </c>
      <c r="H342" s="115">
        <v>280</v>
      </c>
    </row>
    <row r="343" spans="1:8" x14ac:dyDescent="0.25">
      <c r="A343" s="32"/>
      <c r="B343" s="70"/>
      <c r="C343" s="71" t="s">
        <v>397</v>
      </c>
      <c r="D343" s="72">
        <f>SUM(D344:D348)</f>
        <v>10000</v>
      </c>
      <c r="E343" s="63">
        <f>SUM(E344:E348)</f>
        <v>15000</v>
      </c>
      <c r="F343" s="63">
        <f>SUM(F344:F348)</f>
        <v>10000</v>
      </c>
      <c r="G343" s="63">
        <f>SUM(G344:G348)</f>
        <v>10000</v>
      </c>
      <c r="H343" s="63">
        <f>SUM(H344:H348)</f>
        <v>10000</v>
      </c>
    </row>
    <row r="344" spans="1:8" x14ac:dyDescent="0.25">
      <c r="A344" s="3"/>
      <c r="B344" s="31" t="s">
        <v>398</v>
      </c>
      <c r="C344" s="28" t="s">
        <v>189</v>
      </c>
      <c r="D344" s="15">
        <v>7410</v>
      </c>
      <c r="E344" s="15">
        <v>10620</v>
      </c>
      <c r="F344" s="115">
        <v>7410</v>
      </c>
      <c r="G344" s="115">
        <v>7410</v>
      </c>
      <c r="H344" s="115">
        <v>7410</v>
      </c>
    </row>
    <row r="345" spans="1:8" x14ac:dyDescent="0.25">
      <c r="A345" s="3"/>
      <c r="B345" s="31" t="s">
        <v>399</v>
      </c>
      <c r="C345" s="28" t="s">
        <v>190</v>
      </c>
      <c r="D345" s="15">
        <v>2590</v>
      </c>
      <c r="E345" s="15">
        <v>3680</v>
      </c>
      <c r="F345" s="115">
        <v>2590</v>
      </c>
      <c r="G345" s="115">
        <v>2590</v>
      </c>
      <c r="H345" s="115">
        <v>2590</v>
      </c>
    </row>
    <row r="346" spans="1:8" x14ac:dyDescent="0.25">
      <c r="A346" s="3"/>
      <c r="B346" s="31" t="s">
        <v>400</v>
      </c>
      <c r="C346" s="28" t="s">
        <v>198</v>
      </c>
      <c r="D346" s="15">
        <v>0</v>
      </c>
      <c r="E346" s="15">
        <v>0</v>
      </c>
      <c r="F346" s="115">
        <v>0</v>
      </c>
      <c r="G346" s="115">
        <v>0</v>
      </c>
      <c r="H346" s="115">
        <v>0</v>
      </c>
    </row>
    <row r="347" spans="1:8" x14ac:dyDescent="0.25">
      <c r="A347" s="3"/>
      <c r="B347" s="31"/>
      <c r="C347" s="28" t="s">
        <v>199</v>
      </c>
      <c r="D347" s="15"/>
      <c r="E347" s="15">
        <v>700</v>
      </c>
      <c r="F347" s="115"/>
      <c r="G347" s="115"/>
      <c r="H347" s="115"/>
    </row>
    <row r="348" spans="1:8" x14ac:dyDescent="0.25">
      <c r="A348" s="3"/>
      <c r="B348" s="31" t="s">
        <v>401</v>
      </c>
      <c r="C348" s="28" t="s">
        <v>402</v>
      </c>
      <c r="D348" s="15">
        <v>0</v>
      </c>
      <c r="E348" s="15">
        <v>0</v>
      </c>
      <c r="F348" s="115">
        <v>0</v>
      </c>
      <c r="G348" s="115">
        <v>0</v>
      </c>
      <c r="H348" s="115">
        <v>0</v>
      </c>
    </row>
    <row r="349" spans="1:8" x14ac:dyDescent="0.25">
      <c r="A349" s="106"/>
      <c r="B349" s="70"/>
      <c r="C349" s="71" t="s">
        <v>484</v>
      </c>
      <c r="D349" s="72">
        <f>SUM(D350:D355)</f>
        <v>0</v>
      </c>
      <c r="E349" s="72">
        <f>SUM(E350:E355)</f>
        <v>0</v>
      </c>
      <c r="F349" s="72">
        <f>SUM(F350:F355)</f>
        <v>0</v>
      </c>
      <c r="G349" s="72">
        <f>SUM(G350:G355)</f>
        <v>0</v>
      </c>
      <c r="H349" s="72">
        <f>SUM(H350:H355)</f>
        <v>0</v>
      </c>
    </row>
    <row r="350" spans="1:8" x14ac:dyDescent="0.25">
      <c r="A350" s="30"/>
      <c r="B350" s="31" t="s">
        <v>485</v>
      </c>
      <c r="C350" s="28" t="s">
        <v>101</v>
      </c>
      <c r="D350" s="15">
        <v>0</v>
      </c>
      <c r="E350" s="100">
        <v>0</v>
      </c>
      <c r="F350" s="115">
        <v>0</v>
      </c>
      <c r="G350" s="115">
        <v>0</v>
      </c>
      <c r="H350" s="115">
        <v>0</v>
      </c>
    </row>
    <row r="351" spans="1:8" x14ac:dyDescent="0.25">
      <c r="A351" s="30"/>
      <c r="B351" s="31" t="s">
        <v>486</v>
      </c>
      <c r="C351" s="28" t="s">
        <v>198</v>
      </c>
      <c r="D351" s="15">
        <v>0</v>
      </c>
      <c r="E351" s="100">
        <v>0</v>
      </c>
      <c r="F351" s="115">
        <v>0</v>
      </c>
      <c r="G351" s="115">
        <v>0</v>
      </c>
      <c r="H351" s="115">
        <v>0</v>
      </c>
    </row>
    <row r="352" spans="1:8" x14ac:dyDescent="0.25">
      <c r="A352" s="30"/>
      <c r="B352" s="31" t="s">
        <v>507</v>
      </c>
      <c r="C352" s="28" t="s">
        <v>179</v>
      </c>
      <c r="D352" s="15"/>
      <c r="E352" s="100">
        <v>0</v>
      </c>
      <c r="F352" s="115">
        <v>0</v>
      </c>
      <c r="G352" s="115">
        <v>0</v>
      </c>
      <c r="H352" s="115">
        <v>0</v>
      </c>
    </row>
    <row r="353" spans="1:8" x14ac:dyDescent="0.25">
      <c r="A353" s="30"/>
      <c r="B353" s="31" t="s">
        <v>508</v>
      </c>
      <c r="C353" s="28" t="s">
        <v>99</v>
      </c>
      <c r="D353" s="15"/>
      <c r="E353" s="100">
        <v>0</v>
      </c>
      <c r="F353" s="115">
        <v>0</v>
      </c>
      <c r="G353" s="115">
        <v>0</v>
      </c>
      <c r="H353" s="115">
        <v>0</v>
      </c>
    </row>
    <row r="354" spans="1:8" x14ac:dyDescent="0.25">
      <c r="A354" s="30"/>
      <c r="B354" s="31" t="s">
        <v>487</v>
      </c>
      <c r="C354" s="28" t="s">
        <v>506</v>
      </c>
      <c r="D354" s="15">
        <v>0</v>
      </c>
      <c r="E354" s="100">
        <v>0</v>
      </c>
      <c r="F354" s="115">
        <v>0</v>
      </c>
      <c r="G354" s="115">
        <v>0</v>
      </c>
      <c r="H354" s="115">
        <v>0</v>
      </c>
    </row>
    <row r="355" spans="1:8" x14ac:dyDescent="0.25">
      <c r="A355" s="30"/>
      <c r="B355" s="31" t="s">
        <v>488</v>
      </c>
      <c r="C355" s="28" t="s">
        <v>190</v>
      </c>
      <c r="D355" s="15">
        <v>0</v>
      </c>
      <c r="E355" s="100">
        <v>0</v>
      </c>
      <c r="F355" s="115">
        <v>0</v>
      </c>
      <c r="G355" s="115">
        <v>0</v>
      </c>
      <c r="H355" s="115">
        <v>0</v>
      </c>
    </row>
    <row r="356" spans="1:8" x14ac:dyDescent="0.25">
      <c r="A356" s="3"/>
      <c r="B356" s="70"/>
      <c r="C356" s="71" t="s">
        <v>474</v>
      </c>
      <c r="D356" s="72">
        <f>SUM(D357:D361)</f>
        <v>0</v>
      </c>
      <c r="E356" s="72">
        <f>SUM(E357:E361)</f>
        <v>0</v>
      </c>
      <c r="F356" s="72">
        <f>SUM(F357:F361)</f>
        <v>0</v>
      </c>
      <c r="G356" s="72">
        <f>SUM(G357:G361)</f>
        <v>0</v>
      </c>
      <c r="H356" s="72">
        <f>SUM(H357:H361)</f>
        <v>0</v>
      </c>
    </row>
    <row r="357" spans="1:8" x14ac:dyDescent="0.25">
      <c r="A357" s="3"/>
      <c r="B357" s="31" t="s">
        <v>475</v>
      </c>
      <c r="C357" s="28" t="s">
        <v>476</v>
      </c>
      <c r="D357" s="15">
        <v>0</v>
      </c>
      <c r="E357" s="100">
        <v>0</v>
      </c>
      <c r="F357" s="115">
        <v>0</v>
      </c>
      <c r="G357" s="115">
        <v>0</v>
      </c>
      <c r="H357" s="115">
        <v>0</v>
      </c>
    </row>
    <row r="358" spans="1:8" x14ac:dyDescent="0.25">
      <c r="A358" s="3"/>
      <c r="B358" s="31" t="s">
        <v>477</v>
      </c>
      <c r="C358" s="28" t="s">
        <v>198</v>
      </c>
      <c r="D358" s="15">
        <v>0</v>
      </c>
      <c r="E358" s="100">
        <v>0</v>
      </c>
      <c r="F358" s="115">
        <v>0</v>
      </c>
      <c r="G358" s="115">
        <v>0</v>
      </c>
      <c r="H358" s="115">
        <v>0</v>
      </c>
    </row>
    <row r="359" spans="1:8" x14ac:dyDescent="0.25">
      <c r="A359" s="3"/>
      <c r="B359" s="31" t="s">
        <v>509</v>
      </c>
      <c r="C359" s="28" t="s">
        <v>510</v>
      </c>
      <c r="D359" s="15"/>
      <c r="E359" s="100">
        <v>0</v>
      </c>
      <c r="F359" s="115">
        <v>0</v>
      </c>
      <c r="G359" s="115">
        <v>0</v>
      </c>
      <c r="H359" s="115">
        <v>0</v>
      </c>
    </row>
    <row r="360" spans="1:8" x14ac:dyDescent="0.25">
      <c r="A360" s="3"/>
      <c r="B360" s="31" t="s">
        <v>478</v>
      </c>
      <c r="C360" s="28" t="s">
        <v>192</v>
      </c>
      <c r="D360" s="15">
        <v>0</v>
      </c>
      <c r="E360" s="100">
        <v>0</v>
      </c>
      <c r="F360" s="115">
        <v>0</v>
      </c>
      <c r="G360" s="115">
        <v>0</v>
      </c>
      <c r="H360" s="115">
        <v>0</v>
      </c>
    </row>
    <row r="361" spans="1:8" x14ac:dyDescent="0.25">
      <c r="A361" s="3"/>
      <c r="B361" s="31" t="s">
        <v>401</v>
      </c>
      <c r="C361" s="28" t="s">
        <v>402</v>
      </c>
      <c r="D361" s="15">
        <v>0</v>
      </c>
      <c r="E361" s="100">
        <v>0</v>
      </c>
      <c r="F361" s="115">
        <v>0</v>
      </c>
      <c r="G361" s="115">
        <v>0</v>
      </c>
      <c r="H361" s="115">
        <v>0</v>
      </c>
    </row>
    <row r="362" spans="1:8" x14ac:dyDescent="0.25">
      <c r="A362" s="3"/>
      <c r="B362" s="70"/>
      <c r="C362" s="71" t="s">
        <v>529</v>
      </c>
      <c r="D362" s="72">
        <f>D363+D364</f>
        <v>0</v>
      </c>
      <c r="E362" s="72">
        <f>E363+E364</f>
        <v>0</v>
      </c>
      <c r="F362" s="72">
        <f>F363+F364</f>
        <v>0</v>
      </c>
      <c r="G362" s="72">
        <f>G363+G364</f>
        <v>0</v>
      </c>
      <c r="H362" s="72">
        <f>H363+H364</f>
        <v>0</v>
      </c>
    </row>
    <row r="363" spans="1:8" x14ac:dyDescent="0.25">
      <c r="A363" s="3"/>
      <c r="B363" s="31" t="s">
        <v>490</v>
      </c>
      <c r="C363" s="28" t="s">
        <v>198</v>
      </c>
      <c r="D363" s="15">
        <v>0</v>
      </c>
      <c r="E363" s="100">
        <v>0</v>
      </c>
      <c r="F363" s="115">
        <v>0</v>
      </c>
      <c r="G363" s="115">
        <v>0</v>
      </c>
      <c r="H363" s="115">
        <v>0</v>
      </c>
    </row>
    <row r="364" spans="1:8" x14ac:dyDescent="0.25">
      <c r="A364" s="3"/>
      <c r="B364" s="31" t="s">
        <v>491</v>
      </c>
      <c r="C364" s="28" t="s">
        <v>476</v>
      </c>
      <c r="D364" s="15">
        <v>0</v>
      </c>
      <c r="E364" s="100">
        <v>0</v>
      </c>
      <c r="F364" s="115">
        <v>0</v>
      </c>
      <c r="G364" s="115">
        <v>0</v>
      </c>
      <c r="H364" s="115">
        <v>0</v>
      </c>
    </row>
    <row r="365" spans="1:8" x14ac:dyDescent="0.25">
      <c r="A365" s="69"/>
      <c r="B365" s="70"/>
      <c r="C365" s="71" t="s">
        <v>489</v>
      </c>
      <c r="D365" s="72">
        <f>D366+D367</f>
        <v>0</v>
      </c>
      <c r="E365" s="72">
        <f>E366+E367</f>
        <v>0</v>
      </c>
      <c r="F365" s="72">
        <f>F366+F367</f>
        <v>0</v>
      </c>
      <c r="G365" s="72">
        <f>G366+G367</f>
        <v>0</v>
      </c>
      <c r="H365" s="72">
        <f>H366+H367</f>
        <v>0</v>
      </c>
    </row>
    <row r="366" spans="1:8" x14ac:dyDescent="0.25">
      <c r="A366" s="3"/>
      <c r="B366" s="31" t="s">
        <v>490</v>
      </c>
      <c r="C366" s="28" t="s">
        <v>198</v>
      </c>
      <c r="D366" s="15">
        <v>0</v>
      </c>
      <c r="E366" s="82">
        <v>0</v>
      </c>
      <c r="F366" s="115">
        <v>0</v>
      </c>
      <c r="G366" s="115">
        <v>0</v>
      </c>
      <c r="H366" s="115">
        <v>0</v>
      </c>
    </row>
    <row r="367" spans="1:8" x14ac:dyDescent="0.25">
      <c r="A367" s="3"/>
      <c r="B367" s="31" t="s">
        <v>491</v>
      </c>
      <c r="C367" s="28" t="s">
        <v>476</v>
      </c>
      <c r="D367" s="15">
        <v>0</v>
      </c>
      <c r="E367" s="82">
        <v>0</v>
      </c>
      <c r="F367" s="115">
        <v>0</v>
      </c>
      <c r="G367" s="115">
        <v>0</v>
      </c>
      <c r="H367" s="115">
        <v>0</v>
      </c>
    </row>
    <row r="368" spans="1:8" x14ac:dyDescent="0.25">
      <c r="A368" s="32"/>
      <c r="B368" s="70"/>
      <c r="C368" s="71" t="s">
        <v>373</v>
      </c>
      <c r="D368" s="72">
        <f>SUM(D369:D375)</f>
        <v>13700</v>
      </c>
      <c r="E368" s="72">
        <f>SUM(E369:E375)</f>
        <v>21308</v>
      </c>
      <c r="F368" s="72">
        <f>SUM(F369:F375)</f>
        <v>13700</v>
      </c>
      <c r="G368" s="72">
        <f>SUM(G369:G375)</f>
        <v>13700</v>
      </c>
      <c r="H368" s="72">
        <f>SUM(H369:H375)</f>
        <v>14893.13</v>
      </c>
    </row>
    <row r="369" spans="1:8" x14ac:dyDescent="0.25">
      <c r="A369" s="3"/>
      <c r="B369" s="31" t="s">
        <v>374</v>
      </c>
      <c r="C369" s="28" t="s">
        <v>189</v>
      </c>
      <c r="D369" s="115">
        <v>9600</v>
      </c>
      <c r="E369" s="15">
        <v>15193</v>
      </c>
      <c r="F369" s="115">
        <v>9600</v>
      </c>
      <c r="G369" s="115">
        <v>9600</v>
      </c>
      <c r="H369" s="115">
        <v>10484.129999999999</v>
      </c>
    </row>
    <row r="370" spans="1:8" x14ac:dyDescent="0.25">
      <c r="A370" s="3"/>
      <c r="B370" s="31" t="s">
        <v>375</v>
      </c>
      <c r="C370" s="28" t="s">
        <v>190</v>
      </c>
      <c r="D370" s="115">
        <v>3295</v>
      </c>
      <c r="E370" s="15">
        <v>5310</v>
      </c>
      <c r="F370" s="115">
        <v>3295</v>
      </c>
      <c r="G370" s="115">
        <v>3295</v>
      </c>
      <c r="H370" s="115">
        <v>3604</v>
      </c>
    </row>
    <row r="371" spans="1:8" x14ac:dyDescent="0.25">
      <c r="A371" s="3"/>
      <c r="B371" s="31" t="s">
        <v>459</v>
      </c>
      <c r="C371" s="28" t="s">
        <v>416</v>
      </c>
      <c r="D371" s="115">
        <v>335</v>
      </c>
      <c r="E371" s="15">
        <v>335</v>
      </c>
      <c r="F371" s="115">
        <v>335</v>
      </c>
      <c r="G371" s="115">
        <v>335</v>
      </c>
      <c r="H371" s="115">
        <v>335</v>
      </c>
    </row>
    <row r="372" spans="1:8" x14ac:dyDescent="0.25">
      <c r="A372" s="3"/>
      <c r="B372" s="31" t="s">
        <v>428</v>
      </c>
      <c r="C372" s="28" t="s">
        <v>97</v>
      </c>
      <c r="D372" s="115">
        <v>100</v>
      </c>
      <c r="E372" s="15">
        <v>100</v>
      </c>
      <c r="F372" s="115">
        <v>100</v>
      </c>
      <c r="G372" s="115">
        <v>100</v>
      </c>
      <c r="H372" s="115">
        <v>100</v>
      </c>
    </row>
    <row r="373" spans="1:8" x14ac:dyDescent="0.25">
      <c r="A373" s="3"/>
      <c r="B373" s="31" t="s">
        <v>376</v>
      </c>
      <c r="C373" s="28" t="s">
        <v>192</v>
      </c>
      <c r="D373" s="115">
        <v>100</v>
      </c>
      <c r="E373" s="15">
        <v>100</v>
      </c>
      <c r="F373" s="115">
        <v>100</v>
      </c>
      <c r="G373" s="115">
        <v>100</v>
      </c>
      <c r="H373" s="115">
        <v>100</v>
      </c>
    </row>
    <row r="374" spans="1:8" x14ac:dyDescent="0.25">
      <c r="A374" s="3"/>
      <c r="B374" s="31" t="s">
        <v>492</v>
      </c>
      <c r="C374" s="28" t="s">
        <v>493</v>
      </c>
      <c r="D374" s="115">
        <v>230</v>
      </c>
      <c r="E374" s="15">
        <v>230</v>
      </c>
      <c r="F374" s="115">
        <v>230</v>
      </c>
      <c r="G374" s="115">
        <v>230</v>
      </c>
      <c r="H374" s="115">
        <v>230</v>
      </c>
    </row>
    <row r="375" spans="1:8" x14ac:dyDescent="0.25">
      <c r="A375" s="3"/>
      <c r="B375" s="31" t="s">
        <v>494</v>
      </c>
      <c r="C375" s="28" t="s">
        <v>409</v>
      </c>
      <c r="D375" s="115">
        <v>40</v>
      </c>
      <c r="E375" s="15">
        <v>40</v>
      </c>
      <c r="F375" s="115">
        <v>40</v>
      </c>
      <c r="G375" s="115">
        <v>40</v>
      </c>
      <c r="H375" s="115">
        <v>40</v>
      </c>
    </row>
    <row r="376" spans="1:8" x14ac:dyDescent="0.25">
      <c r="A376" s="32"/>
      <c r="B376" s="73"/>
      <c r="C376" s="71" t="s">
        <v>377</v>
      </c>
      <c r="D376" s="72">
        <f>SUM(D377:D378)</f>
        <v>4500</v>
      </c>
      <c r="E376" s="72">
        <f>SUM(E377:E378)</f>
        <v>21274</v>
      </c>
      <c r="F376" s="72">
        <f>SUM(F377:F378)</f>
        <v>4500</v>
      </c>
      <c r="G376" s="72">
        <f>SUM(G377:G378)</f>
        <v>4500</v>
      </c>
      <c r="H376" s="72">
        <f>SUM(H377:H378)</f>
        <v>4500</v>
      </c>
    </row>
    <row r="377" spans="1:8" x14ac:dyDescent="0.25">
      <c r="A377" s="3"/>
      <c r="B377" s="31" t="s">
        <v>380</v>
      </c>
      <c r="C377" s="28" t="s">
        <v>189</v>
      </c>
      <c r="D377" s="115">
        <v>3360</v>
      </c>
      <c r="E377" s="15">
        <v>15764</v>
      </c>
      <c r="F377" s="115">
        <v>3360</v>
      </c>
      <c r="G377" s="115">
        <v>3360</v>
      </c>
      <c r="H377" s="115">
        <v>3360</v>
      </c>
    </row>
    <row r="378" spans="1:8" x14ac:dyDescent="0.25">
      <c r="A378" s="3"/>
      <c r="B378" s="31" t="s">
        <v>381</v>
      </c>
      <c r="C378" s="28" t="s">
        <v>190</v>
      </c>
      <c r="D378" s="115">
        <v>1140</v>
      </c>
      <c r="E378" s="15">
        <v>5510</v>
      </c>
      <c r="F378" s="115">
        <v>1140</v>
      </c>
      <c r="G378" s="115">
        <v>1140</v>
      </c>
      <c r="H378" s="115">
        <v>1140</v>
      </c>
    </row>
    <row r="379" spans="1:8" x14ac:dyDescent="0.25">
      <c r="A379" s="32"/>
      <c r="B379" s="73"/>
      <c r="C379" s="71" t="s">
        <v>378</v>
      </c>
      <c r="D379" s="72">
        <f>SUM(D380:D383)</f>
        <v>63000</v>
      </c>
      <c r="E379" s="72">
        <f>SUM(E380:E383)</f>
        <v>63000</v>
      </c>
      <c r="F379" s="72">
        <f>SUM(F380:F383)</f>
        <v>9000</v>
      </c>
      <c r="G379" s="72">
        <f>SUM(G380:G383)</f>
        <v>9000</v>
      </c>
      <c r="H379" s="72">
        <f>SUM(H380:H383)</f>
        <v>9000</v>
      </c>
    </row>
    <row r="380" spans="1:8" x14ac:dyDescent="0.25">
      <c r="A380" s="3"/>
      <c r="B380" s="31" t="s">
        <v>461</v>
      </c>
      <c r="C380" s="28" t="s">
        <v>193</v>
      </c>
      <c r="D380" s="115">
        <v>4300</v>
      </c>
      <c r="E380" s="15">
        <v>4300</v>
      </c>
      <c r="F380" s="115">
        <v>3300</v>
      </c>
      <c r="G380" s="115">
        <v>3300</v>
      </c>
      <c r="H380" s="115">
        <v>3300</v>
      </c>
    </row>
    <row r="381" spans="1:8" x14ac:dyDescent="0.25">
      <c r="A381" s="3"/>
      <c r="B381" s="31" t="s">
        <v>461</v>
      </c>
      <c r="C381" s="28" t="s">
        <v>194</v>
      </c>
      <c r="D381" s="115">
        <v>10000</v>
      </c>
      <c r="E381" s="15">
        <v>10000</v>
      </c>
      <c r="F381" s="115">
        <v>5000</v>
      </c>
      <c r="G381" s="115">
        <v>5000</v>
      </c>
      <c r="H381" s="115">
        <v>5000</v>
      </c>
    </row>
    <row r="382" spans="1:8" x14ac:dyDescent="0.25">
      <c r="A382" s="3"/>
      <c r="B382" s="31" t="s">
        <v>382</v>
      </c>
      <c r="C382" s="28" t="s">
        <v>462</v>
      </c>
      <c r="D382" s="115">
        <v>700</v>
      </c>
      <c r="E382" s="15">
        <v>700</v>
      </c>
      <c r="F382" s="115">
        <v>700</v>
      </c>
      <c r="G382" s="115">
        <v>700</v>
      </c>
      <c r="H382" s="115">
        <v>700</v>
      </c>
    </row>
    <row r="383" spans="1:8" x14ac:dyDescent="0.25">
      <c r="A383" s="3"/>
      <c r="B383" s="31"/>
      <c r="C383" s="28" t="s">
        <v>460</v>
      </c>
      <c r="D383" s="115">
        <v>48000</v>
      </c>
      <c r="E383" s="15">
        <v>48000</v>
      </c>
      <c r="F383" s="115">
        <v>0</v>
      </c>
      <c r="G383" s="115">
        <v>0</v>
      </c>
      <c r="H383" s="115">
        <v>0</v>
      </c>
    </row>
    <row r="384" spans="1:8" x14ac:dyDescent="0.25">
      <c r="A384" s="74"/>
      <c r="B384" s="75"/>
      <c r="C384" s="71" t="s">
        <v>379</v>
      </c>
      <c r="D384" s="72">
        <f>SUM(D385:D388)</f>
        <v>3000</v>
      </c>
      <c r="E384" s="72">
        <f>SUM(E385:E388)</f>
        <v>3000</v>
      </c>
      <c r="F384" s="72">
        <f>SUM(F385:F388)</f>
        <v>3000</v>
      </c>
      <c r="G384" s="72">
        <f>SUM(G385:G388)</f>
        <v>3000</v>
      </c>
      <c r="H384" s="72">
        <f>SUM(H385:H388)</f>
        <v>3000</v>
      </c>
    </row>
    <row r="385" spans="1:8" x14ac:dyDescent="0.25">
      <c r="B385" s="31" t="s">
        <v>439</v>
      </c>
      <c r="C385" s="28" t="s">
        <v>189</v>
      </c>
      <c r="D385" s="115">
        <v>90</v>
      </c>
      <c r="E385" s="15">
        <v>90</v>
      </c>
      <c r="F385" s="115">
        <v>90</v>
      </c>
      <c r="G385" s="115">
        <v>90</v>
      </c>
      <c r="H385" s="115">
        <v>90</v>
      </c>
    </row>
    <row r="386" spans="1:8" x14ac:dyDescent="0.25">
      <c r="B386" s="31" t="s">
        <v>440</v>
      </c>
      <c r="C386" s="28" t="s">
        <v>190</v>
      </c>
      <c r="D386" s="115">
        <v>30</v>
      </c>
      <c r="E386" s="15">
        <v>30</v>
      </c>
      <c r="F386" s="115">
        <v>30</v>
      </c>
      <c r="G386" s="115">
        <v>30</v>
      </c>
      <c r="H386" s="115">
        <v>30</v>
      </c>
    </row>
    <row r="387" spans="1:8" x14ac:dyDescent="0.25">
      <c r="B387" s="31" t="s">
        <v>383</v>
      </c>
      <c r="C387" s="28" t="s">
        <v>195</v>
      </c>
      <c r="D387" s="115">
        <v>2000</v>
      </c>
      <c r="E387" s="15">
        <v>2000</v>
      </c>
      <c r="F387" s="115">
        <v>2000</v>
      </c>
      <c r="G387" s="115">
        <v>2000</v>
      </c>
      <c r="H387" s="115">
        <v>2000</v>
      </c>
    </row>
    <row r="388" spans="1:8" x14ac:dyDescent="0.25">
      <c r="B388" s="31" t="s">
        <v>384</v>
      </c>
      <c r="C388" s="28" t="s">
        <v>196</v>
      </c>
      <c r="D388" s="115">
        <v>880</v>
      </c>
      <c r="E388" s="15">
        <v>880</v>
      </c>
      <c r="F388" s="115">
        <v>880</v>
      </c>
      <c r="G388" s="115">
        <v>880</v>
      </c>
      <c r="H388" s="115">
        <v>880</v>
      </c>
    </row>
    <row r="389" spans="1:8" x14ac:dyDescent="0.25">
      <c r="A389" s="74"/>
      <c r="B389" s="73"/>
      <c r="C389" s="71" t="s">
        <v>385</v>
      </c>
      <c r="D389" s="72">
        <f>SUM(D390:D392)</f>
        <v>3000</v>
      </c>
      <c r="E389" s="72">
        <f>SUM(E390:E392)</f>
        <v>3000</v>
      </c>
      <c r="F389" s="72">
        <f>SUM(F390:F392)</f>
        <v>3000</v>
      </c>
      <c r="G389" s="72">
        <f>SUM(G390:G392)</f>
        <v>3000</v>
      </c>
      <c r="H389" s="72">
        <f>SUM(H390:H392)</f>
        <v>3000</v>
      </c>
    </row>
    <row r="390" spans="1:8" x14ac:dyDescent="0.25">
      <c r="B390" s="31" t="s">
        <v>386</v>
      </c>
      <c r="C390" s="28" t="s">
        <v>198</v>
      </c>
      <c r="D390" s="115">
        <v>1000</v>
      </c>
      <c r="E390" s="15">
        <v>1000</v>
      </c>
      <c r="F390" s="115">
        <v>1000</v>
      </c>
      <c r="G390" s="115">
        <v>1000</v>
      </c>
      <c r="H390" s="115">
        <v>1000</v>
      </c>
    </row>
    <row r="391" spans="1:8" x14ac:dyDescent="0.25">
      <c r="B391" s="31" t="s">
        <v>387</v>
      </c>
      <c r="C391" s="28" t="s">
        <v>389</v>
      </c>
      <c r="D391" s="115">
        <v>1000</v>
      </c>
      <c r="E391" s="15">
        <v>1000</v>
      </c>
      <c r="F391" s="115">
        <v>1000</v>
      </c>
      <c r="G391" s="115">
        <v>1000</v>
      </c>
      <c r="H391" s="115">
        <v>1000</v>
      </c>
    </row>
    <row r="392" spans="1:8" x14ac:dyDescent="0.25">
      <c r="B392" s="31" t="s">
        <v>388</v>
      </c>
      <c r="C392" s="28" t="s">
        <v>116</v>
      </c>
      <c r="D392" s="115">
        <v>1000</v>
      </c>
      <c r="E392" s="15">
        <v>1000</v>
      </c>
      <c r="F392" s="115">
        <v>1000</v>
      </c>
      <c r="G392" s="115">
        <v>1000</v>
      </c>
      <c r="H392" s="115">
        <v>1000</v>
      </c>
    </row>
    <row r="393" spans="1:8" x14ac:dyDescent="0.25">
      <c r="A393" s="74"/>
      <c r="B393" s="70"/>
      <c r="C393" s="71" t="s">
        <v>396</v>
      </c>
      <c r="D393" s="72">
        <f>SUM(D394:D401)</f>
        <v>26650</v>
      </c>
      <c r="E393" s="72">
        <f>SUM(E394:E401)</f>
        <v>26650</v>
      </c>
      <c r="F393" s="72">
        <f>SUM(F394:F401)</f>
        <v>26650</v>
      </c>
      <c r="G393" s="72">
        <f>SUM(G394:G401)</f>
        <v>26650</v>
      </c>
      <c r="H393" s="72">
        <f>SUM(H394:H401)</f>
        <v>26650</v>
      </c>
    </row>
    <row r="394" spans="1:8" x14ac:dyDescent="0.25">
      <c r="B394" s="31" t="s">
        <v>390</v>
      </c>
      <c r="C394" s="28" t="s">
        <v>189</v>
      </c>
      <c r="D394" s="115">
        <v>18878</v>
      </c>
      <c r="E394" s="15">
        <v>18878</v>
      </c>
      <c r="F394" s="115">
        <v>18878</v>
      </c>
      <c r="G394" s="115">
        <v>18878</v>
      </c>
      <c r="H394" s="115">
        <v>18878</v>
      </c>
    </row>
    <row r="395" spans="1:8" x14ac:dyDescent="0.25">
      <c r="B395" s="31" t="s">
        <v>392</v>
      </c>
      <c r="C395" s="28" t="s">
        <v>369</v>
      </c>
      <c r="D395" s="115">
        <v>797</v>
      </c>
      <c r="E395" s="15">
        <v>797</v>
      </c>
      <c r="F395" s="115">
        <v>797</v>
      </c>
      <c r="G395" s="115">
        <v>797</v>
      </c>
      <c r="H395" s="115">
        <v>797</v>
      </c>
    </row>
    <row r="396" spans="1:8" x14ac:dyDescent="0.25">
      <c r="B396" s="31" t="s">
        <v>516</v>
      </c>
      <c r="C396" s="28" t="s">
        <v>521</v>
      </c>
      <c r="D396" s="115"/>
      <c r="E396" s="15"/>
      <c r="F396" s="115"/>
      <c r="G396" s="115"/>
      <c r="H396" s="115"/>
    </row>
    <row r="397" spans="1:8" x14ac:dyDescent="0.25">
      <c r="B397" s="31" t="s">
        <v>393</v>
      </c>
      <c r="C397" s="28" t="s">
        <v>190</v>
      </c>
      <c r="D397" s="115">
        <v>6875</v>
      </c>
      <c r="E397" s="15">
        <v>6875</v>
      </c>
      <c r="F397" s="115">
        <v>6875</v>
      </c>
      <c r="G397" s="115">
        <v>6875</v>
      </c>
      <c r="H397" s="115">
        <v>6875</v>
      </c>
    </row>
    <row r="398" spans="1:8" x14ac:dyDescent="0.25">
      <c r="B398" s="31" t="s">
        <v>391</v>
      </c>
      <c r="C398" s="28" t="s">
        <v>197</v>
      </c>
      <c r="D398" s="115">
        <v>0</v>
      </c>
      <c r="E398" s="15">
        <v>0</v>
      </c>
      <c r="F398" s="115">
        <v>0</v>
      </c>
      <c r="G398" s="115">
        <v>0</v>
      </c>
      <c r="H398" s="115">
        <v>0</v>
      </c>
    </row>
    <row r="399" spans="1:8" x14ac:dyDescent="0.25">
      <c r="B399" s="33" t="s">
        <v>394</v>
      </c>
      <c r="C399" s="14" t="s">
        <v>395</v>
      </c>
      <c r="D399" s="115">
        <v>100</v>
      </c>
      <c r="E399" s="15">
        <v>100</v>
      </c>
      <c r="F399" s="115">
        <v>100</v>
      </c>
      <c r="G399" s="115">
        <v>100</v>
      </c>
      <c r="H399" s="115">
        <v>100</v>
      </c>
    </row>
    <row r="400" spans="1:8" x14ac:dyDescent="0.25">
      <c r="B400" s="33" t="s">
        <v>311</v>
      </c>
      <c r="C400" s="14" t="s">
        <v>409</v>
      </c>
      <c r="D400" s="115"/>
      <c r="E400" s="15"/>
      <c r="F400" s="115"/>
      <c r="G400" s="115"/>
      <c r="H400" s="115"/>
    </row>
    <row r="401" spans="1:8" x14ac:dyDescent="0.25">
      <c r="B401" s="33" t="s">
        <v>470</v>
      </c>
      <c r="C401" s="14" t="s">
        <v>192</v>
      </c>
      <c r="D401" s="115">
        <v>0</v>
      </c>
      <c r="E401" s="15">
        <v>0</v>
      </c>
      <c r="F401" s="115">
        <v>0</v>
      </c>
      <c r="G401" s="115">
        <v>0</v>
      </c>
      <c r="H401" s="115">
        <v>0</v>
      </c>
    </row>
    <row r="402" spans="1:8" x14ac:dyDescent="0.25">
      <c r="A402" s="74"/>
      <c r="B402" s="73"/>
      <c r="C402" s="71" t="s">
        <v>403</v>
      </c>
      <c r="D402" s="72">
        <f>SUM(D403:D408)</f>
        <v>5000</v>
      </c>
      <c r="E402" s="72">
        <f>SUM(E403:E408)</f>
        <v>2729.5800000000004</v>
      </c>
      <c r="F402" s="72">
        <f>SUM(F403:F408)</f>
        <v>5000</v>
      </c>
      <c r="G402" s="72">
        <f>SUM(G403:G408)</f>
        <v>5000</v>
      </c>
      <c r="H402" s="72">
        <f>SUM(H403:H408)</f>
        <v>5000</v>
      </c>
    </row>
    <row r="403" spans="1:8" x14ac:dyDescent="0.25">
      <c r="B403" s="31" t="s">
        <v>404</v>
      </c>
      <c r="C403" s="28" t="s">
        <v>189</v>
      </c>
      <c r="D403" s="115">
        <v>3180</v>
      </c>
      <c r="E403" s="15">
        <v>1808.91</v>
      </c>
      <c r="F403" s="115">
        <v>3180</v>
      </c>
      <c r="G403" s="115">
        <v>3180</v>
      </c>
      <c r="H403" s="115">
        <v>3180</v>
      </c>
    </row>
    <row r="404" spans="1:8" x14ac:dyDescent="0.25">
      <c r="B404" s="31" t="s">
        <v>405</v>
      </c>
      <c r="C404" s="28" t="s">
        <v>190</v>
      </c>
      <c r="D404" s="115">
        <v>1090</v>
      </c>
      <c r="E404" s="15">
        <v>625.62</v>
      </c>
      <c r="F404" s="115">
        <v>1090</v>
      </c>
      <c r="G404" s="115">
        <v>1090</v>
      </c>
      <c r="H404" s="115">
        <v>1090</v>
      </c>
    </row>
    <row r="405" spans="1:8" x14ac:dyDescent="0.25">
      <c r="B405" s="31" t="s">
        <v>406</v>
      </c>
      <c r="C405" s="28" t="s">
        <v>198</v>
      </c>
      <c r="D405" s="115">
        <v>0</v>
      </c>
      <c r="E405" s="15">
        <v>0</v>
      </c>
      <c r="F405" s="115">
        <v>0</v>
      </c>
      <c r="G405" s="115">
        <v>0</v>
      </c>
      <c r="H405" s="115">
        <v>0</v>
      </c>
    </row>
    <row r="406" spans="1:8" x14ac:dyDescent="0.25">
      <c r="B406" s="31" t="s">
        <v>429</v>
      </c>
      <c r="C406" s="28" t="s">
        <v>430</v>
      </c>
      <c r="D406" s="115">
        <v>30</v>
      </c>
      <c r="E406" s="15">
        <v>0</v>
      </c>
      <c r="F406" s="115">
        <v>30</v>
      </c>
      <c r="G406" s="115">
        <v>30</v>
      </c>
      <c r="H406" s="115">
        <v>30</v>
      </c>
    </row>
    <row r="407" spans="1:8" x14ac:dyDescent="0.25">
      <c r="B407" s="31" t="s">
        <v>407</v>
      </c>
      <c r="C407" s="28" t="s">
        <v>199</v>
      </c>
      <c r="D407" s="115">
        <v>700</v>
      </c>
      <c r="E407" s="15">
        <v>295.05</v>
      </c>
      <c r="F407" s="115">
        <v>700</v>
      </c>
      <c r="G407" s="115">
        <v>700</v>
      </c>
      <c r="H407" s="115">
        <v>700</v>
      </c>
    </row>
    <row r="408" spans="1:8" x14ac:dyDescent="0.25">
      <c r="B408" s="31" t="s">
        <v>408</v>
      </c>
      <c r="C408" s="28" t="s">
        <v>409</v>
      </c>
      <c r="D408" s="115">
        <v>0</v>
      </c>
      <c r="E408" s="15">
        <v>0</v>
      </c>
      <c r="F408" s="115">
        <v>0</v>
      </c>
      <c r="G408" s="115">
        <v>0</v>
      </c>
      <c r="H408" s="115">
        <v>0</v>
      </c>
    </row>
    <row r="409" spans="1:8" x14ac:dyDescent="0.25">
      <c r="A409" s="74"/>
      <c r="B409" s="73"/>
      <c r="C409" s="71" t="s">
        <v>410</v>
      </c>
      <c r="D409" s="72">
        <f>SUM(D410:D413)</f>
        <v>15000</v>
      </c>
      <c r="E409" s="72">
        <f>SUM(E410:E413)</f>
        <v>48071</v>
      </c>
      <c r="F409" s="72">
        <f>SUM(F410:F413)</f>
        <v>15000</v>
      </c>
      <c r="G409" s="72">
        <f>SUM(G410:G413)</f>
        <v>15000</v>
      </c>
      <c r="H409" s="72">
        <f>SUM(H410:H413)</f>
        <v>15000</v>
      </c>
    </row>
    <row r="410" spans="1:8" x14ac:dyDescent="0.25">
      <c r="B410" s="31" t="s">
        <v>411</v>
      </c>
      <c r="C410" s="28" t="s">
        <v>189</v>
      </c>
      <c r="D410" s="115">
        <v>11100</v>
      </c>
      <c r="E410" s="15">
        <v>35621</v>
      </c>
      <c r="F410" s="115">
        <v>11100</v>
      </c>
      <c r="G410" s="115">
        <v>11100</v>
      </c>
      <c r="H410" s="115">
        <v>11100</v>
      </c>
    </row>
    <row r="411" spans="1:8" x14ac:dyDescent="0.25">
      <c r="B411" s="31" t="s">
        <v>412</v>
      </c>
      <c r="C411" s="28" t="s">
        <v>190</v>
      </c>
      <c r="D411" s="115">
        <v>3900</v>
      </c>
      <c r="E411" s="15">
        <v>12450</v>
      </c>
      <c r="F411" s="115">
        <v>3900</v>
      </c>
      <c r="G411" s="115">
        <v>3900</v>
      </c>
      <c r="H411" s="115">
        <v>3900</v>
      </c>
    </row>
    <row r="412" spans="1:8" x14ac:dyDescent="0.25">
      <c r="B412" s="31" t="s">
        <v>512</v>
      </c>
      <c r="C412" s="28" t="s">
        <v>199</v>
      </c>
      <c r="D412" s="115">
        <v>0</v>
      </c>
      <c r="E412" s="15">
        <v>0</v>
      </c>
      <c r="F412" s="115">
        <v>0</v>
      </c>
      <c r="G412" s="115">
        <v>0</v>
      </c>
      <c r="H412" s="115">
        <v>0</v>
      </c>
    </row>
    <row r="413" spans="1:8" x14ac:dyDescent="0.25">
      <c r="B413" s="31" t="s">
        <v>513</v>
      </c>
      <c r="C413" s="28" t="s">
        <v>409</v>
      </c>
      <c r="D413" s="115">
        <v>0</v>
      </c>
      <c r="E413" s="15">
        <v>0</v>
      </c>
      <c r="F413" s="115">
        <v>0</v>
      </c>
      <c r="G413" s="115">
        <v>0</v>
      </c>
      <c r="H413" s="115">
        <v>0</v>
      </c>
    </row>
    <row r="414" spans="1:8" x14ac:dyDescent="0.25">
      <c r="A414" s="39" t="s">
        <v>57</v>
      </c>
      <c r="B414" s="57"/>
      <c r="C414" s="39"/>
      <c r="D414" s="40">
        <f t="shared" ref="D414" si="23">D409+D402+D393+D389+D384+D379+D376+D368+D365+D362+D356+D349+D343+D340</f>
        <v>144920</v>
      </c>
      <c r="E414" s="40">
        <f>E409+E402+E393+E389+E384+E379+E376+E368+E365+E362+E356+E349+E343+E340</f>
        <v>205103.49000000002</v>
      </c>
      <c r="F414" s="40">
        <f>F409+F402+F393+F389+F384+F379+F376+F368+F365+F362+F356+F349+F343+F340</f>
        <v>90920</v>
      </c>
      <c r="G414" s="40">
        <f>G409+G402+G393+G389+G384+G379+G376+G368+G365+G362+G356+G349+G343+G340</f>
        <v>90920</v>
      </c>
      <c r="H414" s="40">
        <f>H409+H402+H393+H389+H384+H379+H376+H368+H365+H362+H356+H349+H343+H340</f>
        <v>92113.13</v>
      </c>
    </row>
    <row r="415" spans="1:8" x14ac:dyDescent="0.25">
      <c r="A415" s="67"/>
      <c r="B415" s="31">
        <v>711001</v>
      </c>
      <c r="C415" s="28" t="s">
        <v>532</v>
      </c>
      <c r="D415" s="83"/>
      <c r="E415" s="15">
        <v>0</v>
      </c>
      <c r="F415" s="115">
        <v>0</v>
      </c>
      <c r="G415" s="115">
        <v>0</v>
      </c>
      <c r="H415" s="115">
        <v>0</v>
      </c>
    </row>
    <row r="416" spans="1:8" x14ac:dyDescent="0.25">
      <c r="A416" s="67"/>
      <c r="B416" s="31">
        <v>711001</v>
      </c>
      <c r="C416" s="28" t="s">
        <v>533</v>
      </c>
      <c r="D416" s="83"/>
      <c r="E416" s="15">
        <v>0</v>
      </c>
      <c r="F416" s="115">
        <v>0</v>
      </c>
      <c r="G416" s="115">
        <v>0</v>
      </c>
      <c r="H416" s="115">
        <v>0</v>
      </c>
    </row>
    <row r="417" spans="1:9" x14ac:dyDescent="0.25">
      <c r="A417" s="67"/>
      <c r="B417" s="31">
        <v>714004</v>
      </c>
      <c r="C417" s="28" t="s">
        <v>571</v>
      </c>
      <c r="D417" s="83"/>
      <c r="E417" s="15"/>
      <c r="F417" s="115">
        <v>0</v>
      </c>
      <c r="G417" s="115">
        <v>0</v>
      </c>
      <c r="H417" s="151">
        <v>6896</v>
      </c>
    </row>
    <row r="418" spans="1:9" x14ac:dyDescent="0.25">
      <c r="B418" s="33">
        <v>717001</v>
      </c>
      <c r="C418" s="36" t="s">
        <v>80</v>
      </c>
      <c r="D418" s="105">
        <f>SUM(D419:D432)</f>
        <v>0</v>
      </c>
      <c r="E418" s="105">
        <f>SUM(E419:E432)</f>
        <v>0</v>
      </c>
      <c r="F418" s="122">
        <f>SUM(F419:F432)</f>
        <v>0</v>
      </c>
      <c r="G418" s="122">
        <f>SUM(G419:G432)</f>
        <v>2279365.56</v>
      </c>
      <c r="H418" s="122">
        <f>SUM(H419:H432)</f>
        <v>2273587.56</v>
      </c>
    </row>
    <row r="419" spans="1:9" x14ac:dyDescent="0.25">
      <c r="B419" s="97"/>
      <c r="C419" s="35" t="s">
        <v>479</v>
      </c>
      <c r="D419" s="78">
        <v>0</v>
      </c>
      <c r="E419" s="78">
        <v>0</v>
      </c>
      <c r="F419" s="78">
        <v>0</v>
      </c>
      <c r="G419" s="78">
        <v>22800</v>
      </c>
      <c r="H419" s="78">
        <v>22800</v>
      </c>
    </row>
    <row r="420" spans="1:9" x14ac:dyDescent="0.25">
      <c r="B420" s="97"/>
      <c r="C420" s="35" t="s">
        <v>518</v>
      </c>
      <c r="D420" s="78">
        <v>0</v>
      </c>
      <c r="E420" s="78">
        <v>0</v>
      </c>
      <c r="F420" s="78">
        <v>0</v>
      </c>
      <c r="G420" s="78">
        <v>20000</v>
      </c>
      <c r="H420" s="78">
        <v>20000</v>
      </c>
    </row>
    <row r="421" spans="1:9" x14ac:dyDescent="0.25">
      <c r="B421" s="97"/>
      <c r="C421" s="146" t="s">
        <v>547</v>
      </c>
      <c r="D421" s="78">
        <v>0</v>
      </c>
      <c r="E421" s="100">
        <v>0</v>
      </c>
      <c r="F421" s="78">
        <v>0</v>
      </c>
      <c r="G421" s="78">
        <v>15000</v>
      </c>
      <c r="H421" s="78">
        <v>15000</v>
      </c>
    </row>
    <row r="422" spans="1:9" x14ac:dyDescent="0.25">
      <c r="B422" s="97"/>
      <c r="C422" s="146" t="s">
        <v>558</v>
      </c>
      <c r="D422" s="78">
        <v>0</v>
      </c>
      <c r="E422" s="100">
        <v>0</v>
      </c>
      <c r="F422" s="78">
        <v>0</v>
      </c>
      <c r="G422" s="78">
        <v>25778</v>
      </c>
      <c r="H422" s="78">
        <v>20000</v>
      </c>
    </row>
    <row r="423" spans="1:9" x14ac:dyDescent="0.25">
      <c r="B423" s="97"/>
      <c r="C423" s="43" t="s">
        <v>548</v>
      </c>
      <c r="D423" s="78">
        <v>0</v>
      </c>
      <c r="E423" s="100">
        <v>0</v>
      </c>
      <c r="F423" s="78">
        <v>0</v>
      </c>
      <c r="G423" s="78">
        <v>45000</v>
      </c>
      <c r="H423" s="78">
        <v>45000</v>
      </c>
      <c r="I423" s="104"/>
    </row>
    <row r="424" spans="1:9" x14ac:dyDescent="0.25">
      <c r="B424" s="97"/>
      <c r="C424" s="43" t="s">
        <v>551</v>
      </c>
      <c r="D424" s="78">
        <v>0</v>
      </c>
      <c r="E424" s="100">
        <v>0</v>
      </c>
      <c r="F424" s="78">
        <v>0</v>
      </c>
      <c r="G424" s="78">
        <v>286235.86</v>
      </c>
      <c r="H424" s="78">
        <v>286235.86</v>
      </c>
      <c r="I424" s="104"/>
    </row>
    <row r="425" spans="1:9" x14ac:dyDescent="0.25">
      <c r="B425" s="97"/>
      <c r="C425" s="43" t="s">
        <v>550</v>
      </c>
      <c r="D425" s="78">
        <v>0</v>
      </c>
      <c r="E425" s="100">
        <v>0</v>
      </c>
      <c r="F425" s="78">
        <v>0</v>
      </c>
      <c r="G425" s="78">
        <v>492188.91</v>
      </c>
      <c r="H425" s="78">
        <v>492188.91</v>
      </c>
      <c r="I425" s="104"/>
    </row>
    <row r="426" spans="1:9" x14ac:dyDescent="0.25">
      <c r="B426" s="97"/>
      <c r="C426" s="43" t="s">
        <v>553</v>
      </c>
      <c r="D426" s="78">
        <v>0</v>
      </c>
      <c r="E426" s="100">
        <v>0</v>
      </c>
      <c r="F426" s="78">
        <v>0</v>
      </c>
      <c r="G426" s="78">
        <v>479824.07</v>
      </c>
      <c r="H426" s="78">
        <v>479824.07</v>
      </c>
      <c r="I426" s="104"/>
    </row>
    <row r="427" spans="1:9" x14ac:dyDescent="0.25">
      <c r="B427" s="97"/>
      <c r="C427" s="43" t="s">
        <v>552</v>
      </c>
      <c r="D427" s="78">
        <v>0</v>
      </c>
      <c r="E427" s="100">
        <v>0</v>
      </c>
      <c r="F427" s="78">
        <v>0</v>
      </c>
      <c r="G427" s="78">
        <v>754298.72</v>
      </c>
      <c r="H427" s="78">
        <v>754298.72</v>
      </c>
      <c r="I427" s="147"/>
    </row>
    <row r="428" spans="1:9" x14ac:dyDescent="0.25">
      <c r="B428" s="97"/>
      <c r="C428" s="43" t="s">
        <v>566</v>
      </c>
      <c r="D428" s="78">
        <v>0</v>
      </c>
      <c r="E428" s="100">
        <v>0</v>
      </c>
      <c r="F428" s="78">
        <v>0</v>
      </c>
      <c r="G428" s="78">
        <v>50000</v>
      </c>
      <c r="H428" s="78">
        <v>50000</v>
      </c>
      <c r="I428" s="147"/>
    </row>
    <row r="429" spans="1:9" x14ac:dyDescent="0.25">
      <c r="B429" s="97"/>
      <c r="C429" s="43" t="s">
        <v>559</v>
      </c>
      <c r="D429" s="78">
        <v>0</v>
      </c>
      <c r="E429" s="100">
        <v>0</v>
      </c>
      <c r="F429" s="78">
        <v>0</v>
      </c>
      <c r="G429" s="78">
        <f>48000+6200</f>
        <v>54200</v>
      </c>
      <c r="H429" s="78">
        <f>48000+6200</f>
        <v>54200</v>
      </c>
      <c r="I429" s="104"/>
    </row>
    <row r="430" spans="1:9" x14ac:dyDescent="0.25">
      <c r="B430" s="97"/>
      <c r="C430" s="43" t="s">
        <v>561</v>
      </c>
      <c r="D430" s="78">
        <v>0</v>
      </c>
      <c r="E430" s="100">
        <v>0</v>
      </c>
      <c r="F430" s="78">
        <v>0</v>
      </c>
      <c r="G430" s="78">
        <v>5000</v>
      </c>
      <c r="H430" s="78">
        <v>5000</v>
      </c>
      <c r="I430" s="104"/>
    </row>
    <row r="431" spans="1:9" x14ac:dyDescent="0.25">
      <c r="B431" s="97"/>
      <c r="C431" s="43" t="s">
        <v>562</v>
      </c>
      <c r="D431" s="78">
        <v>0</v>
      </c>
      <c r="E431" s="100">
        <v>0</v>
      </c>
      <c r="F431" s="78">
        <v>0</v>
      </c>
      <c r="G431" s="78">
        <v>11640</v>
      </c>
      <c r="H431" s="78">
        <v>11640</v>
      </c>
      <c r="I431" s="104"/>
    </row>
    <row r="432" spans="1:9" x14ac:dyDescent="0.25">
      <c r="B432" s="97"/>
      <c r="C432" s="43" t="s">
        <v>557</v>
      </c>
      <c r="D432" s="78">
        <v>0</v>
      </c>
      <c r="E432" s="100">
        <v>0</v>
      </c>
      <c r="F432" s="78">
        <v>0</v>
      </c>
      <c r="G432" s="78">
        <v>17400</v>
      </c>
      <c r="H432" s="78">
        <v>17400</v>
      </c>
      <c r="I432" s="104"/>
    </row>
    <row r="433" spans="1:9" x14ac:dyDescent="0.25">
      <c r="B433" s="46"/>
      <c r="C433" s="31" t="s">
        <v>511</v>
      </c>
      <c r="D433" s="115">
        <v>0</v>
      </c>
      <c r="E433" s="15">
        <v>0</v>
      </c>
      <c r="F433" s="115">
        <v>0</v>
      </c>
      <c r="G433" s="115">
        <v>0</v>
      </c>
      <c r="H433" s="115">
        <v>0</v>
      </c>
      <c r="I433" s="104"/>
    </row>
    <row r="434" spans="1:9" x14ac:dyDescent="0.25">
      <c r="B434" s="46"/>
      <c r="C434" s="36" t="s">
        <v>465</v>
      </c>
      <c r="D434" s="115">
        <v>6949.44</v>
      </c>
      <c r="E434" s="15">
        <v>6949.44</v>
      </c>
      <c r="F434" s="115">
        <v>0</v>
      </c>
      <c r="G434" s="115">
        <v>0</v>
      </c>
      <c r="H434" s="115">
        <v>0</v>
      </c>
      <c r="I434" s="104"/>
    </row>
    <row r="435" spans="1:9" x14ac:dyDescent="0.25">
      <c r="B435" s="46"/>
      <c r="C435" s="36" t="s">
        <v>540</v>
      </c>
      <c r="D435" s="115"/>
      <c r="E435" s="15">
        <v>487.44</v>
      </c>
      <c r="F435" s="115"/>
      <c r="G435" s="115"/>
      <c r="H435" s="115"/>
      <c r="I435" s="104"/>
    </row>
    <row r="436" spans="1:9" x14ac:dyDescent="0.25">
      <c r="B436" s="46"/>
      <c r="C436" s="36" t="s">
        <v>534</v>
      </c>
      <c r="D436" s="115">
        <v>14600</v>
      </c>
      <c r="E436" s="100">
        <v>16532.86</v>
      </c>
      <c r="F436" s="115">
        <v>0</v>
      </c>
      <c r="G436" s="115">
        <v>0</v>
      </c>
      <c r="H436" s="115">
        <v>0</v>
      </c>
      <c r="I436" s="104"/>
    </row>
    <row r="437" spans="1:9" x14ac:dyDescent="0.25">
      <c r="B437" s="46"/>
      <c r="C437" s="36" t="s">
        <v>523</v>
      </c>
      <c r="D437" s="115">
        <v>0</v>
      </c>
      <c r="E437" s="116">
        <v>2147.7800000000002</v>
      </c>
      <c r="F437" s="115">
        <v>0</v>
      </c>
      <c r="G437" s="115">
        <v>0</v>
      </c>
      <c r="H437" s="115">
        <v>0</v>
      </c>
      <c r="I437" s="104"/>
    </row>
    <row r="438" spans="1:9" x14ac:dyDescent="0.25">
      <c r="B438" s="46"/>
      <c r="C438" s="36" t="s">
        <v>541</v>
      </c>
      <c r="D438" s="115"/>
      <c r="E438" s="116">
        <v>2785</v>
      </c>
      <c r="F438" s="115"/>
      <c r="G438" s="115"/>
      <c r="H438" s="115"/>
      <c r="I438" s="104"/>
    </row>
    <row r="439" spans="1:9" x14ac:dyDescent="0.25">
      <c r="B439" s="46"/>
      <c r="C439" s="36" t="s">
        <v>524</v>
      </c>
      <c r="D439" s="115">
        <v>0</v>
      </c>
      <c r="E439" s="116">
        <v>0</v>
      </c>
      <c r="F439" s="115">
        <v>0</v>
      </c>
      <c r="G439" s="115">
        <v>0</v>
      </c>
      <c r="H439" s="115">
        <v>0</v>
      </c>
      <c r="I439" s="104"/>
    </row>
    <row r="440" spans="1:9" x14ac:dyDescent="0.25">
      <c r="A440" s="39" t="s">
        <v>58</v>
      </c>
      <c r="B440" s="57"/>
      <c r="C440" s="39"/>
      <c r="D440" s="40">
        <f>SUM(D415:D418)+SUM(D433:D439)</f>
        <v>21549.439999999999</v>
      </c>
      <c r="E440" s="40">
        <f>SUM(E415:E418)+SUM(E433:E439)</f>
        <v>28902.519999999997</v>
      </c>
      <c r="F440" s="40">
        <f>SUM(F415:F418)+SUM(F433:F439)</f>
        <v>0</v>
      </c>
      <c r="G440" s="40">
        <f>SUM(G419:G439)</f>
        <v>2279365.56</v>
      </c>
      <c r="H440" s="40">
        <f>SUM(H419:H439)</f>
        <v>2273587.56</v>
      </c>
    </row>
    <row r="441" spans="1:9" x14ac:dyDescent="0.25">
      <c r="A441" s="12" t="s">
        <v>81</v>
      </c>
      <c r="B441" s="58"/>
      <c r="C441" s="12"/>
      <c r="D441" s="96">
        <v>17289.490000000002</v>
      </c>
      <c r="E441" s="96">
        <v>17289.490000000002</v>
      </c>
      <c r="F441" s="135">
        <v>17501.080000000002</v>
      </c>
      <c r="G441" s="96">
        <v>17501.080000000002</v>
      </c>
      <c r="H441" s="96">
        <v>17501.080000000002</v>
      </c>
    </row>
    <row r="442" spans="1:9" x14ac:dyDescent="0.25">
      <c r="A442" s="12" t="s">
        <v>216</v>
      </c>
      <c r="B442" s="58"/>
      <c r="C442" s="12"/>
      <c r="D442" s="38">
        <v>27576</v>
      </c>
      <c r="E442" s="38">
        <v>27576</v>
      </c>
      <c r="F442" s="133">
        <v>27576</v>
      </c>
      <c r="G442" s="38">
        <v>27576</v>
      </c>
      <c r="H442" s="38">
        <v>27576</v>
      </c>
    </row>
    <row r="443" spans="1:9" x14ac:dyDescent="0.25">
      <c r="A443" s="12" t="s">
        <v>82</v>
      </c>
      <c r="B443" s="58"/>
      <c r="C443" s="12"/>
      <c r="D443" s="96">
        <v>9083.19</v>
      </c>
      <c r="E443" s="96">
        <v>9083.19</v>
      </c>
      <c r="F443" s="135">
        <v>9175.76</v>
      </c>
      <c r="G443" s="96">
        <v>9175.76</v>
      </c>
      <c r="H443" s="96">
        <v>9175.76</v>
      </c>
    </row>
    <row r="444" spans="1:9" x14ac:dyDescent="0.25">
      <c r="A444" s="12" t="s">
        <v>59</v>
      </c>
      <c r="B444" s="58"/>
      <c r="C444" s="12"/>
      <c r="D444" s="96">
        <v>4498.32</v>
      </c>
      <c r="E444" s="96">
        <v>4498.32</v>
      </c>
      <c r="F444" s="96">
        <v>0</v>
      </c>
      <c r="G444" s="96">
        <v>0</v>
      </c>
      <c r="H444" s="96">
        <v>0</v>
      </c>
    </row>
    <row r="445" spans="1:9" x14ac:dyDescent="0.25">
      <c r="A445" s="12" t="s">
        <v>60</v>
      </c>
      <c r="B445" s="58"/>
      <c r="C445" s="12"/>
      <c r="D445" s="96">
        <v>0</v>
      </c>
      <c r="E445" s="96">
        <v>0</v>
      </c>
      <c r="F445" s="96">
        <v>0</v>
      </c>
      <c r="G445" s="96">
        <v>0</v>
      </c>
      <c r="H445" s="96">
        <v>0</v>
      </c>
    </row>
    <row r="446" spans="1:9" s="46" customFormat="1" ht="12.75" x14ac:dyDescent="0.2">
      <c r="A446" s="12" t="s">
        <v>431</v>
      </c>
      <c r="B446" s="58"/>
      <c r="C446" s="12"/>
      <c r="D446" s="96">
        <v>30</v>
      </c>
      <c r="E446" s="96">
        <v>30</v>
      </c>
      <c r="F446" s="135">
        <v>30</v>
      </c>
      <c r="G446" s="96">
        <v>30</v>
      </c>
      <c r="H446" s="96">
        <v>30</v>
      </c>
    </row>
    <row r="447" spans="1:9" s="46" customFormat="1" ht="12.75" x14ac:dyDescent="0.2">
      <c r="A447" s="39" t="s">
        <v>73</v>
      </c>
      <c r="B447" s="57"/>
      <c r="C447" s="39"/>
      <c r="D447" s="40">
        <f>SUM(D441:D446)</f>
        <v>58477.000000000007</v>
      </c>
      <c r="E447" s="40">
        <f>SUM(E441:E446)</f>
        <v>58477.000000000007</v>
      </c>
      <c r="F447" s="40">
        <f>SUM(F441:F446)</f>
        <v>54282.840000000004</v>
      </c>
      <c r="G447" s="40">
        <f>SUM(G441:G446)</f>
        <v>54282.840000000004</v>
      </c>
      <c r="H447" s="40">
        <f>SUM(H441:H446)</f>
        <v>54282.840000000004</v>
      </c>
    </row>
    <row r="448" spans="1:9" s="46" customFormat="1" ht="12.75" x14ac:dyDescent="0.2">
      <c r="A448" s="1"/>
      <c r="B448" s="48"/>
      <c r="C448" s="1"/>
      <c r="D448" s="6"/>
      <c r="E448" s="6"/>
      <c r="F448" s="15"/>
      <c r="G448" s="15"/>
      <c r="H448" s="15"/>
    </row>
    <row r="449" spans="1:8" s="46" customFormat="1" ht="12.75" x14ac:dyDescent="0.2">
      <c r="A449" s="7"/>
      <c r="B449" s="154" t="s">
        <v>72</v>
      </c>
      <c r="C449" s="154"/>
      <c r="D449" s="9">
        <f>D414+D339+D327+D322+D312+D307+D288+D280+D271+D247+D234+D228</f>
        <v>2822937.14</v>
      </c>
      <c r="E449" s="9">
        <f>E414+E339+E327+E322+E312+E307+E288+E280+E271+E247+E234+E228</f>
        <v>3195347.66</v>
      </c>
      <c r="F449" s="9">
        <f>F414+F339+F327+F322+F312+F307+F288+F280+F271+F247+F234+F228</f>
        <v>3106135.74</v>
      </c>
      <c r="G449" s="9">
        <f>G414+G339+G327+G322+G312+G307+G288+G280+G271+G247+G234+G228</f>
        <v>3312032.7</v>
      </c>
      <c r="H449" s="9">
        <f>H414+H339+H327+H322+H312+H307+H288+H280+H271+H247+H234+H228</f>
        <v>3346450.5599999996</v>
      </c>
    </row>
    <row r="450" spans="1:8" s="46" customFormat="1" ht="12.75" x14ac:dyDescent="0.2">
      <c r="A450" s="1"/>
      <c r="B450" s="48"/>
      <c r="C450" s="1"/>
      <c r="D450" s="6"/>
      <c r="E450" s="6"/>
      <c r="F450" s="15"/>
      <c r="G450" s="15"/>
      <c r="H450" s="15"/>
    </row>
    <row r="451" spans="1:8" s="46" customFormat="1" ht="12.75" x14ac:dyDescent="0.2">
      <c r="A451" s="7"/>
      <c r="B451" s="154" t="s">
        <v>67</v>
      </c>
      <c r="C451" s="154"/>
      <c r="D451" s="9">
        <f>D449+D440+D447</f>
        <v>2902963.58</v>
      </c>
      <c r="E451" s="9">
        <f>E449+E440+E447</f>
        <v>3282727.18</v>
      </c>
      <c r="F451" s="9">
        <f>F449+F440+F447</f>
        <v>3160418.58</v>
      </c>
      <c r="G451" s="9">
        <f>G449+G440+G447</f>
        <v>5645681.0999999996</v>
      </c>
      <c r="H451" s="9">
        <f>H449+H440+H447</f>
        <v>5674320.959999999</v>
      </c>
    </row>
    <row r="452" spans="1:8" x14ac:dyDescent="0.25">
      <c r="F452" s="15"/>
      <c r="G452" s="15"/>
    </row>
    <row r="453" spans="1:8" x14ac:dyDescent="0.25">
      <c r="F453" s="15"/>
      <c r="G453" s="15"/>
    </row>
    <row r="454" spans="1:8" x14ac:dyDescent="0.25">
      <c r="F454" s="83"/>
      <c r="G454" s="83"/>
    </row>
    <row r="455" spans="1:8" x14ac:dyDescent="0.25">
      <c r="F455" s="84"/>
      <c r="G455" s="84"/>
    </row>
    <row r="456" spans="1:8" x14ac:dyDescent="0.25">
      <c r="F456" s="84"/>
      <c r="G456" s="84"/>
    </row>
    <row r="457" spans="1:8" x14ac:dyDescent="0.25">
      <c r="F457" s="84"/>
      <c r="G457" s="84"/>
    </row>
    <row r="458" spans="1:8" x14ac:dyDescent="0.25">
      <c r="F458" s="84"/>
      <c r="G458" s="84"/>
    </row>
    <row r="459" spans="1:8" x14ac:dyDescent="0.25">
      <c r="F459" s="84"/>
      <c r="G459" s="84"/>
    </row>
    <row r="460" spans="1:8" x14ac:dyDescent="0.25">
      <c r="F460" s="84"/>
      <c r="G460" s="84"/>
    </row>
    <row r="461" spans="1:8" x14ac:dyDescent="0.25">
      <c r="F461" s="84"/>
      <c r="G461" s="84"/>
    </row>
    <row r="462" spans="1:8" x14ac:dyDescent="0.25">
      <c r="F462" s="83"/>
      <c r="G462" s="83"/>
    </row>
    <row r="464" spans="1:8" x14ac:dyDescent="0.25">
      <c r="F464" s="89"/>
      <c r="G464" s="89"/>
    </row>
    <row r="466" spans="6:7" x14ac:dyDescent="0.25">
      <c r="F466" s="89"/>
      <c r="G466" s="89"/>
    </row>
  </sheetData>
  <mergeCells count="13">
    <mergeCell ref="A1:F1"/>
    <mergeCell ref="H109:H115"/>
    <mergeCell ref="B451:C451"/>
    <mergeCell ref="B449:C449"/>
    <mergeCell ref="A3:C3"/>
    <mergeCell ref="A94:C94"/>
    <mergeCell ref="B72:C72"/>
    <mergeCell ref="B86:C86"/>
    <mergeCell ref="B93:C93"/>
    <mergeCell ref="G109:G115"/>
    <mergeCell ref="E109:E115"/>
    <mergeCell ref="D109:D115"/>
    <mergeCell ref="F109:F115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1"/>
  <sheetViews>
    <sheetView zoomScale="145" zoomScaleNormal="145" workbookViewId="0">
      <selection activeCell="F11" sqref="F11"/>
    </sheetView>
  </sheetViews>
  <sheetFormatPr defaultColWidth="9.140625" defaultRowHeight="15" x14ac:dyDescent="0.25"/>
  <cols>
    <col min="1" max="1" width="41.5703125" customWidth="1"/>
    <col min="2" max="5" width="22.5703125" customWidth="1"/>
    <col min="6" max="6" width="19.140625" customWidth="1"/>
  </cols>
  <sheetData>
    <row r="1" spans="1:8" ht="30.75" customHeight="1" x14ac:dyDescent="0.25">
      <c r="A1" s="95"/>
      <c r="B1" s="85" t="s">
        <v>542</v>
      </c>
      <c r="C1" s="86" t="s">
        <v>544</v>
      </c>
      <c r="D1" s="11" t="s">
        <v>554</v>
      </c>
      <c r="E1" s="11" t="s">
        <v>555</v>
      </c>
      <c r="F1" s="11" t="s">
        <v>572</v>
      </c>
    </row>
    <row r="2" spans="1:8" ht="30.75" customHeight="1" x14ac:dyDescent="0.25">
      <c r="A2" s="17" t="s">
        <v>61</v>
      </c>
      <c r="B2" s="93">
        <f>'2023_schv'!D72</f>
        <v>2834466.03</v>
      </c>
      <c r="C2" s="18">
        <f>'2023_schv'!E72</f>
        <v>3261301.7199999997</v>
      </c>
      <c r="D2" s="22">
        <f>'2023_schv'!F72</f>
        <v>3160388.58</v>
      </c>
      <c r="E2" s="22">
        <f>'2023_schv'!G72</f>
        <v>3376760.58</v>
      </c>
      <c r="F2" s="22">
        <f>'2023_schv'!H72</f>
        <v>3443739.09</v>
      </c>
    </row>
    <row r="3" spans="1:8" ht="30.75" customHeight="1" x14ac:dyDescent="0.25">
      <c r="A3" s="17" t="s">
        <v>62</v>
      </c>
      <c r="B3" s="93">
        <f>'2023_schv'!D449</f>
        <v>2822937.14</v>
      </c>
      <c r="C3" s="18">
        <f>'2023_schv'!E449</f>
        <v>3195347.66</v>
      </c>
      <c r="D3" s="22">
        <f>'2023_schv'!F449</f>
        <v>3106135.74</v>
      </c>
      <c r="E3" s="22">
        <f>'2023_schv'!G449</f>
        <v>3312032.7</v>
      </c>
      <c r="F3" s="22">
        <f>'2023_schv'!H449</f>
        <v>3346450.5599999996</v>
      </c>
    </row>
    <row r="4" spans="1:8" ht="30.75" customHeight="1" x14ac:dyDescent="0.25">
      <c r="A4" s="20" t="s">
        <v>74</v>
      </c>
      <c r="B4" s="94">
        <f>B2-B3</f>
        <v>11528.889999999665</v>
      </c>
      <c r="C4" s="21">
        <f>C2-C3</f>
        <v>65954.05999999959</v>
      </c>
      <c r="D4" s="21">
        <f>D2-D3</f>
        <v>54252.839999999851</v>
      </c>
      <c r="E4" s="21">
        <f>E2-E3</f>
        <v>64727.879999999888</v>
      </c>
      <c r="F4" s="21">
        <f>F2-F3</f>
        <v>97288.530000000261</v>
      </c>
    </row>
    <row r="5" spans="1:8" ht="30.75" customHeight="1" x14ac:dyDescent="0.25">
      <c r="A5" s="17" t="s">
        <v>63</v>
      </c>
      <c r="B5" s="93">
        <f>'2023_schv'!D86</f>
        <v>135412.66</v>
      </c>
      <c r="C5" s="18">
        <f>'2023_schv'!E86</f>
        <v>33297.229999999996</v>
      </c>
      <c r="D5" s="19">
        <f>'2023_schv'!F86</f>
        <v>0</v>
      </c>
      <c r="E5" s="19">
        <f>'2023_schv'!G86</f>
        <v>1707205.9</v>
      </c>
      <c r="F5" s="19">
        <f>'2023_schv'!H86</f>
        <v>1707205.9</v>
      </c>
    </row>
    <row r="6" spans="1:8" ht="30.75" customHeight="1" x14ac:dyDescent="0.25">
      <c r="A6" s="17" t="s">
        <v>64</v>
      </c>
      <c r="B6" s="93">
        <f>'2023_schv'!D440</f>
        <v>21549.439999999999</v>
      </c>
      <c r="C6" s="18">
        <f>'2023_schv'!E440</f>
        <v>28902.519999999997</v>
      </c>
      <c r="D6" s="19">
        <f>'2023_schv'!F440</f>
        <v>0</v>
      </c>
      <c r="E6" s="19">
        <f>'2023_schv'!G440</f>
        <v>2279365.56</v>
      </c>
      <c r="F6" s="19">
        <f>'2023_schv'!H440</f>
        <v>2273587.56</v>
      </c>
    </row>
    <row r="7" spans="1:8" ht="30.75" customHeight="1" x14ac:dyDescent="0.25">
      <c r="A7" s="20" t="s">
        <v>75</v>
      </c>
      <c r="B7" s="94">
        <f>B5-B6</f>
        <v>113863.22</v>
      </c>
      <c r="C7" s="21">
        <f>C5-C6</f>
        <v>4394.7099999999991</v>
      </c>
      <c r="D7" s="21">
        <f>D5-D6</f>
        <v>0</v>
      </c>
      <c r="E7" s="21">
        <f>E5-E6</f>
        <v>-572159.66000000015</v>
      </c>
      <c r="F7" s="21">
        <f>F5-F6</f>
        <v>-566381.66000000015</v>
      </c>
    </row>
    <row r="8" spans="1:8" ht="30.75" customHeight="1" x14ac:dyDescent="0.25">
      <c r="A8" s="17" t="s">
        <v>65</v>
      </c>
      <c r="B8" s="93">
        <f>'2023_schv'!D93</f>
        <v>30</v>
      </c>
      <c r="C8" s="18">
        <f>'2023_schv'!E93</f>
        <v>170627.59</v>
      </c>
      <c r="D8" s="19">
        <f>'2023_schv'!F93</f>
        <v>30</v>
      </c>
      <c r="E8" s="19">
        <f>'2023_schv'!G93</f>
        <v>561714.62</v>
      </c>
      <c r="F8" s="19">
        <f>'2023_schv'!H93</f>
        <v>549566.98</v>
      </c>
    </row>
    <row r="9" spans="1:8" ht="30.75" customHeight="1" x14ac:dyDescent="0.25">
      <c r="A9" s="17" t="s">
        <v>66</v>
      </c>
      <c r="B9" s="93">
        <f>'2023_schv'!D447</f>
        <v>58477.000000000007</v>
      </c>
      <c r="C9" s="18">
        <f>'2023_schv'!E447</f>
        <v>58477.000000000007</v>
      </c>
      <c r="D9" s="19">
        <f>'2023_schv'!F447</f>
        <v>54282.840000000004</v>
      </c>
      <c r="E9" s="19">
        <f>'2023_schv'!G447</f>
        <v>54282.840000000004</v>
      </c>
      <c r="F9" s="19">
        <f>'2023_schv'!H447</f>
        <v>54282.840000000004</v>
      </c>
    </row>
    <row r="10" spans="1:8" ht="30.75" customHeight="1" x14ac:dyDescent="0.25">
      <c r="A10" s="20" t="s">
        <v>76</v>
      </c>
      <c r="B10" s="94">
        <f>B8-B9</f>
        <v>-58447.000000000007</v>
      </c>
      <c r="C10" s="21">
        <f>C8-C9</f>
        <v>112150.59</v>
      </c>
      <c r="D10" s="21">
        <f>D8-D9</f>
        <v>-54252.840000000004</v>
      </c>
      <c r="E10" s="21">
        <f>E8-E9</f>
        <v>507431.77999999997</v>
      </c>
      <c r="F10" s="21">
        <f>F8-F9</f>
        <v>495284.13999999996</v>
      </c>
    </row>
    <row r="11" spans="1:8" ht="30.75" customHeight="1" x14ac:dyDescent="0.25">
      <c r="A11" s="87" t="s">
        <v>77</v>
      </c>
      <c r="B11" s="88">
        <f>B2+B5+B8-(B3+B6+B9)</f>
        <v>66945.10999999987</v>
      </c>
      <c r="C11" s="88">
        <f>C2+C5+C8-(C3+C6+C9)</f>
        <v>182499.3599999994</v>
      </c>
      <c r="D11" s="88">
        <f>D2+D5+D8-(D3+D6+D9)</f>
        <v>0</v>
      </c>
      <c r="E11" s="88">
        <f>E2+E5+E8-(E3+E6+E9)</f>
        <v>0</v>
      </c>
      <c r="F11" s="88">
        <f>F2+F5+F8-(F3+F6+F9)</f>
        <v>26191.010000001639</v>
      </c>
      <c r="H11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2023_schv</vt:lpstr>
      <vt:lpstr>2023_rek_schv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2022-11-29T10:30:12Z</cp:lastPrinted>
  <dcterms:created xsi:type="dcterms:W3CDTF">2018-12-11T07:13:16Z</dcterms:created>
  <dcterms:modified xsi:type="dcterms:W3CDTF">2023-04-26T06:24:44Z</dcterms:modified>
</cp:coreProperties>
</file>