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primator\Desktop\marhefka\MsZ\2_2022\Rozpočet 2023\"/>
    </mc:Choice>
  </mc:AlternateContent>
  <xr:revisionPtr revIDLastSave="0" documentId="13_ncr:1_{D9AE7D60-0928-44E5-894D-FB8AE10B4B16}" xr6:coauthVersionLast="47" xr6:coauthVersionMax="47" xr10:uidLastSave="{00000000-0000-0000-0000-000000000000}"/>
  <bookViews>
    <workbookView xWindow="-120" yWindow="-120" windowWidth="29040" windowHeight="15840" tabRatio="681" xr2:uid="{00000000-000D-0000-FFFF-FFFF00000000}"/>
  </bookViews>
  <sheets>
    <sheet name="Program_navrh" sheetId="6" r:id="rId1"/>
    <sheet name="2022_navrh" sheetId="7" r:id="rId2"/>
    <sheet name="2022_rek_navrh" sheetId="8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1" i="6" l="1"/>
  <c r="E407" i="7"/>
  <c r="E339" i="7"/>
  <c r="E206" i="7"/>
  <c r="E69" i="7"/>
  <c r="E26" i="7"/>
  <c r="E21" i="7"/>
  <c r="E17" i="7"/>
  <c r="E12" i="7"/>
  <c r="E80" i="7"/>
  <c r="E84" i="7"/>
  <c r="E159" i="6" s="1"/>
  <c r="E89" i="7"/>
  <c r="E91" i="7"/>
  <c r="E99" i="7"/>
  <c r="E110" i="7"/>
  <c r="E119" i="7"/>
  <c r="E127" i="7"/>
  <c r="E139" i="7"/>
  <c r="E149" i="7"/>
  <c r="E143" i="7" s="1"/>
  <c r="E164" i="7"/>
  <c r="E170" i="7"/>
  <c r="E177" i="7"/>
  <c r="E182" i="7"/>
  <c r="E191" i="7"/>
  <c r="E196" i="7"/>
  <c r="E210" i="7"/>
  <c r="E223" i="7"/>
  <c r="E225" i="7" s="1"/>
  <c r="E229" i="7"/>
  <c r="E231" i="7"/>
  <c r="E235" i="7"/>
  <c r="E237" i="7"/>
  <c r="E246" i="7"/>
  <c r="E262" i="7" s="1"/>
  <c r="E261" i="7"/>
  <c r="E264" i="7"/>
  <c r="E270" i="7" s="1"/>
  <c r="E271" i="7" s="1"/>
  <c r="E275" i="7"/>
  <c r="E278" i="7"/>
  <c r="E281" i="7"/>
  <c r="E280" i="7" s="1"/>
  <c r="E286" i="7"/>
  <c r="E301" i="7"/>
  <c r="E302" i="7" s="1"/>
  <c r="E306" i="7"/>
  <c r="E311" i="7"/>
  <c r="E314" i="7"/>
  <c r="E316" i="7"/>
  <c r="E317" i="7"/>
  <c r="E328" i="7"/>
  <c r="E329" i="7" s="1"/>
  <c r="E330" i="7"/>
  <c r="E333" i="7"/>
  <c r="E346" i="7"/>
  <c r="E352" i="7"/>
  <c r="E355" i="7"/>
  <c r="E358" i="7"/>
  <c r="E366" i="7"/>
  <c r="E369" i="7"/>
  <c r="E374" i="7"/>
  <c r="E379" i="7"/>
  <c r="E383" i="7"/>
  <c r="E392" i="7"/>
  <c r="E399" i="7"/>
  <c r="E436" i="7"/>
  <c r="E47" i="7" l="1"/>
  <c r="E404" i="7"/>
  <c r="E312" i="7"/>
  <c r="E297" i="7"/>
  <c r="E279" i="7"/>
  <c r="E90" i="7"/>
  <c r="E180" i="7"/>
  <c r="E109" i="7"/>
  <c r="E214" i="7" s="1"/>
  <c r="E219" i="7" s="1"/>
  <c r="E70" i="7"/>
  <c r="E238" i="7"/>
  <c r="E438" i="7" l="1"/>
  <c r="F407" i="7" l="1"/>
  <c r="F25" i="6"/>
  <c r="G436" i="7"/>
  <c r="G429" i="7"/>
  <c r="G407" i="7"/>
  <c r="G399" i="7"/>
  <c r="G392" i="7"/>
  <c r="G383" i="7"/>
  <c r="G379" i="7"/>
  <c r="G374" i="7"/>
  <c r="G369" i="7"/>
  <c r="G366" i="7"/>
  <c r="G358" i="7"/>
  <c r="G355" i="7"/>
  <c r="G352" i="7"/>
  <c r="G121" i="6" s="1"/>
  <c r="G130" i="6" s="1"/>
  <c r="G346" i="7"/>
  <c r="G339" i="7"/>
  <c r="G333" i="7"/>
  <c r="G330" i="7"/>
  <c r="G328" i="7"/>
  <c r="G329" i="7" s="1"/>
  <c r="G316" i="7"/>
  <c r="G314" i="7"/>
  <c r="G311" i="7"/>
  <c r="G306" i="7"/>
  <c r="G301" i="7"/>
  <c r="G302" i="7" s="1"/>
  <c r="G286" i="7"/>
  <c r="G281" i="7"/>
  <c r="G280" i="7" s="1"/>
  <c r="G278" i="7"/>
  <c r="G275" i="7"/>
  <c r="G264" i="7"/>
  <c r="G270" i="7" s="1"/>
  <c r="G271" i="7" s="1"/>
  <c r="G261" i="7"/>
  <c r="G246" i="7"/>
  <c r="G237" i="7"/>
  <c r="G235" i="7"/>
  <c r="G231" i="7"/>
  <c r="G229" i="7"/>
  <c r="G223" i="7"/>
  <c r="G225" i="7" s="1"/>
  <c r="G210" i="7"/>
  <c r="G206" i="7"/>
  <c r="G196" i="7"/>
  <c r="G191" i="7"/>
  <c r="G182" i="7"/>
  <c r="G177" i="7"/>
  <c r="G170" i="7"/>
  <c r="G164" i="7"/>
  <c r="G149" i="7"/>
  <c r="G143" i="7"/>
  <c r="G139" i="7"/>
  <c r="G127" i="7"/>
  <c r="G119" i="7"/>
  <c r="G110" i="7"/>
  <c r="G109" i="7" s="1"/>
  <c r="G99" i="7"/>
  <c r="G91" i="7"/>
  <c r="G89" i="7"/>
  <c r="G84" i="7"/>
  <c r="G80" i="7"/>
  <c r="G69" i="7"/>
  <c r="G26" i="7"/>
  <c r="G21" i="7"/>
  <c r="G47" i="7" s="1"/>
  <c r="G17" i="7"/>
  <c r="G12" i="7"/>
  <c r="F436" i="7"/>
  <c r="F429" i="7"/>
  <c r="F399" i="7"/>
  <c r="F392" i="7"/>
  <c r="F383" i="7"/>
  <c r="F379" i="7"/>
  <c r="F374" i="7"/>
  <c r="F369" i="7"/>
  <c r="F366" i="7"/>
  <c r="F358" i="7"/>
  <c r="F355" i="7"/>
  <c r="F352" i="7"/>
  <c r="F346" i="7"/>
  <c r="F339" i="7"/>
  <c r="F333" i="7"/>
  <c r="F330" i="7"/>
  <c r="F328" i="7"/>
  <c r="F329" i="7" s="1"/>
  <c r="F316" i="7"/>
  <c r="F314" i="7"/>
  <c r="F311" i="7"/>
  <c r="F306" i="7"/>
  <c r="F312" i="7" s="1"/>
  <c r="F301" i="7"/>
  <c r="F302" i="7" s="1"/>
  <c r="F286" i="7"/>
  <c r="F281" i="7"/>
  <c r="F280" i="7"/>
  <c r="F278" i="7"/>
  <c r="F275" i="7"/>
  <c r="F264" i="7"/>
  <c r="F270" i="7" s="1"/>
  <c r="F271" i="7" s="1"/>
  <c r="F261" i="7"/>
  <c r="F246" i="7"/>
  <c r="F237" i="7"/>
  <c r="F235" i="7"/>
  <c r="F231" i="7"/>
  <c r="F229" i="7"/>
  <c r="F223" i="7"/>
  <c r="F225" i="7" s="1"/>
  <c r="F210" i="7"/>
  <c r="F206" i="7"/>
  <c r="F196" i="7"/>
  <c r="F180" i="7" s="1"/>
  <c r="F191" i="7"/>
  <c r="F182" i="7"/>
  <c r="F177" i="7"/>
  <c r="F170" i="7"/>
  <c r="F164" i="7"/>
  <c r="F149" i="7"/>
  <c r="F143" i="7" s="1"/>
  <c r="F139" i="7"/>
  <c r="F127" i="7"/>
  <c r="F119" i="7"/>
  <c r="F110" i="7"/>
  <c r="F99" i="7"/>
  <c r="F91" i="7"/>
  <c r="F89" i="7"/>
  <c r="F84" i="7"/>
  <c r="F80" i="7"/>
  <c r="F69" i="7"/>
  <c r="F26" i="7"/>
  <c r="F21" i="7"/>
  <c r="F17" i="7"/>
  <c r="F12" i="7"/>
  <c r="D301" i="7"/>
  <c r="D191" i="7"/>
  <c r="G312" i="7" l="1"/>
  <c r="F262" i="7"/>
  <c r="G180" i="7"/>
  <c r="G214" i="7" s="1"/>
  <c r="G219" i="7" s="1"/>
  <c r="F90" i="7"/>
  <c r="F279" i="7"/>
  <c r="G90" i="7"/>
  <c r="G70" i="7"/>
  <c r="G297" i="7"/>
  <c r="G404" i="7"/>
  <c r="F47" i="7"/>
  <c r="F70" i="7" s="1"/>
  <c r="F31" i="6" s="1"/>
  <c r="F109" i="7"/>
  <c r="F214" i="7" s="1"/>
  <c r="F219" i="7" s="1"/>
  <c r="F404" i="7"/>
  <c r="G238" i="7"/>
  <c r="G262" i="7"/>
  <c r="G279" i="7"/>
  <c r="G317" i="7"/>
  <c r="F297" i="7"/>
  <c r="F238" i="7"/>
  <c r="F317" i="7"/>
  <c r="E5" i="8"/>
  <c r="E9" i="8"/>
  <c r="E6" i="8"/>
  <c r="E8" i="8"/>
  <c r="F438" i="7" l="1"/>
  <c r="F440" i="7" s="1"/>
  <c r="G438" i="7"/>
  <c r="G440" i="7" s="1"/>
  <c r="E2" i="8"/>
  <c r="E7" i="8"/>
  <c r="E10" i="8"/>
  <c r="E3" i="8" l="1"/>
  <c r="E4" i="8" s="1"/>
  <c r="E149" i="6"/>
  <c r="F149" i="6"/>
  <c r="D149" i="6"/>
  <c r="E148" i="6"/>
  <c r="F148" i="6"/>
  <c r="D148" i="6"/>
  <c r="E147" i="6"/>
  <c r="F147" i="6"/>
  <c r="D147" i="6"/>
  <c r="E146" i="6"/>
  <c r="F146" i="6"/>
  <c r="D146" i="6"/>
  <c r="E145" i="6"/>
  <c r="F145" i="6"/>
  <c r="D145" i="6"/>
  <c r="E144" i="6"/>
  <c r="F144" i="6"/>
  <c r="D144" i="6"/>
  <c r="E140" i="6"/>
  <c r="F140" i="6"/>
  <c r="D140" i="6"/>
  <c r="E139" i="6"/>
  <c r="F139" i="6"/>
  <c r="D139" i="6"/>
  <c r="F137" i="6"/>
  <c r="D137" i="6"/>
  <c r="E136" i="6"/>
  <c r="F136" i="6"/>
  <c r="D136" i="6"/>
  <c r="E134" i="6"/>
  <c r="F134" i="6"/>
  <c r="D134" i="6"/>
  <c r="E133" i="6"/>
  <c r="F133" i="6"/>
  <c r="D133" i="6"/>
  <c r="H130" i="6"/>
  <c r="E11" i="8" l="1"/>
  <c r="E60" i="6"/>
  <c r="F60" i="6"/>
  <c r="D60" i="6"/>
  <c r="E53" i="6"/>
  <c r="F53" i="6"/>
  <c r="D53" i="6"/>
  <c r="E51" i="6"/>
  <c r="F51" i="6"/>
  <c r="D51" i="6"/>
  <c r="F49" i="6"/>
  <c r="E49" i="6"/>
  <c r="D49" i="6"/>
  <c r="F47" i="6"/>
  <c r="E47" i="6"/>
  <c r="D47" i="6"/>
  <c r="F70" i="6"/>
  <c r="E70" i="6"/>
  <c r="D9" i="8" l="1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08" i="6"/>
  <c r="F106" i="6"/>
  <c r="F101" i="6"/>
  <c r="F99" i="6"/>
  <c r="F92" i="6"/>
  <c r="F91" i="6"/>
  <c r="F86" i="6"/>
  <c r="F84" i="6"/>
  <c r="F82" i="6"/>
  <c r="F76" i="6"/>
  <c r="F74" i="6"/>
  <c r="F68" i="6"/>
  <c r="F66" i="6"/>
  <c r="F64" i="6"/>
  <c r="F43" i="6"/>
  <c r="D8" i="8"/>
  <c r="D5" i="8"/>
  <c r="F130" i="6" l="1"/>
  <c r="F95" i="6"/>
  <c r="D6" i="8"/>
  <c r="F135" i="6"/>
  <c r="F58" i="6"/>
  <c r="F112" i="6"/>
  <c r="D2" i="8"/>
  <c r="E95" i="6" l="1"/>
  <c r="E121" i="6"/>
  <c r="D352" i="7"/>
  <c r="D121" i="6" s="1"/>
  <c r="F45" i="6" l="1"/>
  <c r="E119" i="6"/>
  <c r="D3" i="8" l="1"/>
  <c r="D355" i="7"/>
  <c r="D358" i="7"/>
  <c r="D122" i="6" s="1"/>
  <c r="E122" i="6"/>
  <c r="D339" i="7"/>
  <c r="D119" i="6" s="1"/>
  <c r="C9" i="8" l="1"/>
  <c r="E129" i="6"/>
  <c r="E128" i="6"/>
  <c r="E127" i="6"/>
  <c r="E126" i="6"/>
  <c r="E125" i="6"/>
  <c r="E124" i="6"/>
  <c r="E123" i="6"/>
  <c r="E120" i="6"/>
  <c r="E118" i="6"/>
  <c r="E117" i="6"/>
  <c r="E108" i="6"/>
  <c r="E106" i="6"/>
  <c r="E101" i="6"/>
  <c r="E99" i="6"/>
  <c r="E92" i="6"/>
  <c r="E86" i="6"/>
  <c r="E84" i="6"/>
  <c r="E82" i="6"/>
  <c r="E76" i="6"/>
  <c r="E74" i="6"/>
  <c r="E68" i="6"/>
  <c r="E66" i="6"/>
  <c r="E64" i="6"/>
  <c r="E43" i="6"/>
  <c r="C8" i="8"/>
  <c r="C5" i="8"/>
  <c r="D436" i="7"/>
  <c r="B9" i="8" s="1"/>
  <c r="D407" i="7"/>
  <c r="D399" i="7"/>
  <c r="D129" i="6" s="1"/>
  <c r="D392" i="7"/>
  <c r="D128" i="6" s="1"/>
  <c r="D383" i="7"/>
  <c r="D127" i="6" s="1"/>
  <c r="D379" i="7"/>
  <c r="D126" i="6" s="1"/>
  <c r="D374" i="7"/>
  <c r="D125" i="6" s="1"/>
  <c r="D369" i="7"/>
  <c r="D124" i="6" s="1"/>
  <c r="D366" i="7"/>
  <c r="D123" i="6" s="1"/>
  <c r="D346" i="7"/>
  <c r="D120" i="6" s="1"/>
  <c r="D333" i="7"/>
  <c r="D118" i="6" s="1"/>
  <c r="D330" i="7"/>
  <c r="D117" i="6" s="1"/>
  <c r="D328" i="7"/>
  <c r="D112" i="6" s="1"/>
  <c r="D316" i="7"/>
  <c r="D108" i="6" s="1"/>
  <c r="D314" i="7"/>
  <c r="D106" i="6" s="1"/>
  <c r="D311" i="7"/>
  <c r="D101" i="6" s="1"/>
  <c r="D306" i="7"/>
  <c r="D99" i="6" s="1"/>
  <c r="D95" i="6"/>
  <c r="D286" i="7"/>
  <c r="D92" i="6" s="1"/>
  <c r="D281" i="7"/>
  <c r="D280" i="7" s="1"/>
  <c r="D91" i="6" s="1"/>
  <c r="D278" i="7"/>
  <c r="D86" i="6" s="1"/>
  <c r="D275" i="7"/>
  <c r="D84" i="6" s="1"/>
  <c r="D264" i="7"/>
  <c r="D261" i="7"/>
  <c r="D76" i="6" s="1"/>
  <c r="D246" i="7"/>
  <c r="D74" i="6" s="1"/>
  <c r="D237" i="7"/>
  <c r="D70" i="6" s="1"/>
  <c r="D235" i="7"/>
  <c r="D68" i="6" s="1"/>
  <c r="D231" i="7"/>
  <c r="D66" i="6" s="1"/>
  <c r="D229" i="7"/>
  <c r="D64" i="6" s="1"/>
  <c r="D223" i="7"/>
  <c r="D58" i="6" s="1"/>
  <c r="D210" i="7"/>
  <c r="D206" i="7"/>
  <c r="D196" i="7"/>
  <c r="D182" i="7"/>
  <c r="D177" i="7"/>
  <c r="D170" i="7"/>
  <c r="D164" i="7"/>
  <c r="D149" i="7"/>
  <c r="D139" i="7"/>
  <c r="D127" i="7"/>
  <c r="D119" i="7"/>
  <c r="D110" i="7"/>
  <c r="D99" i="7"/>
  <c r="D91" i="7"/>
  <c r="D89" i="7"/>
  <c r="D43" i="6" s="1"/>
  <c r="D84" i="7"/>
  <c r="B8" i="8" s="1"/>
  <c r="D80" i="7"/>
  <c r="B5" i="8" s="1"/>
  <c r="D69" i="7"/>
  <c r="D26" i="7"/>
  <c r="D21" i="7"/>
  <c r="D17" i="7"/>
  <c r="D12" i="7"/>
  <c r="E130" i="6" l="1"/>
  <c r="D130" i="6"/>
  <c r="D429" i="7"/>
  <c r="B6" i="8" s="1"/>
  <c r="D135" i="6"/>
  <c r="E58" i="6"/>
  <c r="E112" i="6"/>
  <c r="D404" i="7"/>
  <c r="D270" i="7"/>
  <c r="D329" i="7"/>
  <c r="D302" i="7"/>
  <c r="D225" i="7"/>
  <c r="D143" i="7"/>
  <c r="D10" i="8"/>
  <c r="D109" i="7"/>
  <c r="D317" i="7"/>
  <c r="D90" i="7"/>
  <c r="D279" i="7"/>
  <c r="C10" i="8"/>
  <c r="D262" i="7"/>
  <c r="D180" i="7"/>
  <c r="D47" i="7"/>
  <c r="D238" i="7"/>
  <c r="D297" i="7"/>
  <c r="D312" i="7"/>
  <c r="C2" i="8"/>
  <c r="G159" i="6"/>
  <c r="H159" i="6"/>
  <c r="G156" i="6"/>
  <c r="H156" i="6"/>
  <c r="E91" i="6" l="1"/>
  <c r="D7" i="8"/>
  <c r="D271" i="7"/>
  <c r="D82" i="6" s="1"/>
  <c r="D70" i="7"/>
  <c r="B2" i="8" s="1"/>
  <c r="D214" i="7"/>
  <c r="D45" i="6" s="1"/>
  <c r="E25" i="6"/>
  <c r="D25" i="6"/>
  <c r="H25" i="6"/>
  <c r="H31" i="6" s="1"/>
  <c r="H153" i="6" s="1"/>
  <c r="C3" i="8" l="1"/>
  <c r="E45" i="6"/>
  <c r="D219" i="7"/>
  <c r="D11" i="8"/>
  <c r="G25" i="6"/>
  <c r="G31" i="6" s="1"/>
  <c r="G153" i="6" s="1"/>
  <c r="D438" i="7" l="1"/>
  <c r="B3" i="8" s="1"/>
  <c r="C4" i="8"/>
  <c r="D4" i="8"/>
  <c r="D440" i="7" l="1"/>
  <c r="B7" i="8"/>
  <c r="D156" i="6" l="1"/>
  <c r="E156" i="6"/>
  <c r="B10" i="8" l="1"/>
  <c r="D159" i="6"/>
  <c r="F159" i="6"/>
  <c r="F156" i="6"/>
  <c r="D31" i="6" l="1"/>
  <c r="D153" i="6" s="1"/>
  <c r="F153" i="6"/>
  <c r="E31" i="6"/>
  <c r="E153" i="6" s="1"/>
  <c r="G150" i="6" l="1"/>
  <c r="G160" i="6" s="1"/>
  <c r="H150" i="6"/>
  <c r="G141" i="6"/>
  <c r="G157" i="6" s="1"/>
  <c r="H141" i="6"/>
  <c r="G114" i="6"/>
  <c r="H114" i="6"/>
  <c r="G110" i="6"/>
  <c r="H110" i="6"/>
  <c r="G103" i="6"/>
  <c r="H103" i="6"/>
  <c r="G97" i="6"/>
  <c r="H97" i="6"/>
  <c r="H93" i="6"/>
  <c r="G88" i="6"/>
  <c r="H88" i="6"/>
  <c r="G78" i="6"/>
  <c r="H78" i="6"/>
  <c r="G72" i="6"/>
  <c r="H72" i="6"/>
  <c r="G62" i="6"/>
  <c r="H62" i="6"/>
  <c r="G55" i="6"/>
  <c r="H55" i="6"/>
  <c r="G37" i="6"/>
  <c r="B11" i="8" l="1"/>
  <c r="B4" i="8"/>
  <c r="H157" i="6"/>
  <c r="H158" i="6" s="1"/>
  <c r="H160" i="6"/>
  <c r="H161" i="6" s="1"/>
  <c r="G161" i="6"/>
  <c r="G158" i="6"/>
  <c r="H37" i="6"/>
  <c r="F150" i="6"/>
  <c r="F160" i="6" s="1"/>
  <c r="H154" i="6"/>
  <c r="G93" i="6"/>
  <c r="D150" i="6"/>
  <c r="D160" i="6" s="1"/>
  <c r="E150" i="6"/>
  <c r="E160" i="6" s="1"/>
  <c r="F141" i="6"/>
  <c r="F157" i="6" s="1"/>
  <c r="D141" i="6"/>
  <c r="D157" i="6" s="1"/>
  <c r="G154" i="6" l="1"/>
  <c r="G155" i="6" s="1"/>
  <c r="G162" i="6" s="1"/>
  <c r="H155" i="6"/>
  <c r="H162" i="6" s="1"/>
  <c r="D158" i="6" l="1"/>
  <c r="D78" i="6" l="1"/>
  <c r="D110" i="6"/>
  <c r="D97" i="6"/>
  <c r="D88" i="6"/>
  <c r="D103" i="6"/>
  <c r="D93" i="6"/>
  <c r="D114" i="6"/>
  <c r="D72" i="6" l="1"/>
  <c r="D62" i="6"/>
  <c r="E62" i="6"/>
  <c r="D55" i="6" l="1"/>
  <c r="D154" i="6" s="1"/>
  <c r="D161" i="6" l="1"/>
  <c r="E161" i="6" l="1"/>
  <c r="D37" i="6" l="1"/>
  <c r="D155" i="6"/>
  <c r="D162" i="6" s="1"/>
  <c r="E114" i="6" l="1"/>
  <c r="F97" i="6"/>
  <c r="E97" i="6"/>
  <c r="F62" i="6" l="1"/>
  <c r="E88" i="6"/>
  <c r="E103" i="6"/>
  <c r="F88" i="6"/>
  <c r="F158" i="6"/>
  <c r="F103" i="6"/>
  <c r="F161" i="6"/>
  <c r="F78" i="6"/>
  <c r="E78" i="6" l="1"/>
  <c r="E110" i="6" l="1"/>
  <c r="E93" i="6" l="1"/>
  <c r="E72" i="6" l="1"/>
  <c r="E55" i="6" l="1"/>
  <c r="E154" i="6" s="1"/>
  <c r="F114" i="6" l="1"/>
  <c r="F110" i="6" l="1"/>
  <c r="F93" i="6" l="1"/>
  <c r="F72" i="6"/>
  <c r="F37" i="6" l="1"/>
  <c r="E37" i="6"/>
  <c r="E155" i="6" l="1"/>
  <c r="F55" i="6"/>
  <c r="F154" i="6" s="1"/>
  <c r="F155" i="6" l="1"/>
  <c r="F162" i="6" s="1"/>
  <c r="E429" i="7"/>
  <c r="E440" i="7" s="1"/>
  <c r="E135" i="6"/>
  <c r="E141" i="6" s="1"/>
  <c r="E157" i="6" s="1"/>
  <c r="E158" i="6" s="1"/>
  <c r="E162" i="6" s="1"/>
  <c r="C6" i="8" l="1"/>
  <c r="C11" i="8" l="1"/>
  <c r="C7" i="8"/>
</calcChain>
</file>

<file path=xl/sharedStrings.xml><?xml version="1.0" encoding="utf-8"?>
<sst xmlns="http://schemas.openxmlformats.org/spreadsheetml/2006/main" count="834" uniqueCount="665">
  <si>
    <t>Príjmová časť</t>
  </si>
  <si>
    <t>Ek.klas</t>
  </si>
  <si>
    <t>Text</t>
  </si>
  <si>
    <t>Výnos dane z príjmov</t>
  </si>
  <si>
    <t>Daň z nehnuteľnosti - pozemky</t>
  </si>
  <si>
    <t xml:space="preserve">Daň z nehnuteľnosti -stavby </t>
  </si>
  <si>
    <t>Daň z nehnuteľnosti -byty</t>
  </si>
  <si>
    <t>Daň za psa</t>
  </si>
  <si>
    <t>Poplatok za komunálny odpad</t>
  </si>
  <si>
    <t xml:space="preserve">Daňové príjmy spolu </t>
  </si>
  <si>
    <t xml:space="preserve">Príjmy z prenajatých pozemkov </t>
  </si>
  <si>
    <t>Správne poplatky</t>
  </si>
  <si>
    <t>Príjem za porušenie predpisov</t>
  </si>
  <si>
    <t>Za znečisťovanie ovzdušia</t>
  </si>
  <si>
    <t xml:space="preserve"> Z náhrad z poistného plnenia</t>
  </si>
  <si>
    <t>Príjem za škody</t>
  </si>
  <si>
    <t>Z vratiek</t>
  </si>
  <si>
    <t>Vlastné príjmy školy</t>
  </si>
  <si>
    <t>Vlastné príjmy školy-školská jedáleň</t>
  </si>
  <si>
    <t xml:space="preserve">Nedaňové príjmy spolu </t>
  </si>
  <si>
    <t xml:space="preserve">Dotácia na matriku </t>
  </si>
  <si>
    <t>Transfery spolu</t>
  </si>
  <si>
    <t>Kapitálový príjem - dotácia na nájomné byty</t>
  </si>
  <si>
    <t>BEŽNÉ PRÍJMY SPOLU</t>
  </si>
  <si>
    <t>reprezentačné výdavky</t>
  </si>
  <si>
    <t>Podprogram 1.1 Výkon funkcie primátora</t>
  </si>
  <si>
    <t>mzdové prostriedky - primátor mesta</t>
  </si>
  <si>
    <t>mzdové prostriedky - hlavný konrolór</t>
  </si>
  <si>
    <t>Výdavková časť</t>
  </si>
  <si>
    <t>doplnkové dôchodkové sporenie</t>
  </si>
  <si>
    <t>Podprogram 1.2 Výkon administratívy a prevádzky</t>
  </si>
  <si>
    <t>Program č. 1: Manažment a kontrola</t>
  </si>
  <si>
    <t>Podprogram 2.1 Zasadnutia orgánov mesta</t>
  </si>
  <si>
    <t>Podprogram 2.2 Zabezpečenie úkonov s voľbami</t>
  </si>
  <si>
    <t>Program č. 2: Interné služby mesta</t>
  </si>
  <si>
    <t>Program č. 3: Služby občanom</t>
  </si>
  <si>
    <t>Podprogram 3.6 Cintorínske a pohrebné služby</t>
  </si>
  <si>
    <t>Podprogram 3.7 Mestský rozhlas</t>
  </si>
  <si>
    <t>Podprogram 3.1 Organizácia obč. obradov</t>
  </si>
  <si>
    <t>Podprogram 3.4 Evidencia psov v meste</t>
  </si>
  <si>
    <t>Podprogram 4.1 Verejný poriadok a bezpečnosť</t>
  </si>
  <si>
    <t>Podprogram 4.2 Ochrana pred požiarmi</t>
  </si>
  <si>
    <t>Program č. 4: Bezpečnosť a poriadok</t>
  </si>
  <si>
    <t>Podprogram 5.1 Odvoz odpadu</t>
  </si>
  <si>
    <t>Program č. 5: Odpadové hospodárstvo</t>
  </si>
  <si>
    <t>Podprogram 6.1 Správa a údržba pozemných komunikácii</t>
  </si>
  <si>
    <t>Príjem pre CVČ od iných  obcí</t>
  </si>
  <si>
    <t>Program č. 7: Vzdelávanie</t>
  </si>
  <si>
    <t>Podprogram 8.1  Podpora kultúrnych podujatí</t>
  </si>
  <si>
    <t>Program č. 8: Kultúra</t>
  </si>
  <si>
    <t>Podprogram 10.1 Verejné osvetlenie</t>
  </si>
  <si>
    <t>Podprogram 10.2 Verejná zeleň</t>
  </si>
  <si>
    <t>Program č. 10: Prostredie pre život</t>
  </si>
  <si>
    <t>Podprogram 11.1 Pomoc občanom v starobe</t>
  </si>
  <si>
    <t>Podprogram 11.2 Klub dôchodcov</t>
  </si>
  <si>
    <t>Program č. 11: Sociálne služby</t>
  </si>
  <si>
    <t>Podprogram 12.1 Bytové hospdárstvo</t>
  </si>
  <si>
    <t>Program č. 12: Bytové hospodárstvo</t>
  </si>
  <si>
    <t>Program č. 13: Transfery a dotácie</t>
  </si>
  <si>
    <t>Program č. 14: Kapitálové výdavky</t>
  </si>
  <si>
    <t>Podprogram 15.7 Splátka auta do 3,5 t</t>
  </si>
  <si>
    <t>Podprogram 15.8 Splátka Dacia Duster</t>
  </si>
  <si>
    <t>Bežné príjmy:</t>
  </si>
  <si>
    <t>Bežné výdaje:</t>
  </si>
  <si>
    <t>Kapitálové príjmy:</t>
  </si>
  <si>
    <t>Kapitálové výdaje:</t>
  </si>
  <si>
    <t>Finančné operácie príjem:</t>
  </si>
  <si>
    <t xml:space="preserve">Finančné operácie výdaj:                                                                         </t>
  </si>
  <si>
    <t>VÝDAVKY SPOLU</t>
  </si>
  <si>
    <t>KAPITÁLOVÉ PRÍJMY SPOLU</t>
  </si>
  <si>
    <t xml:space="preserve">Úver ŠFRB </t>
  </si>
  <si>
    <t>PRÍJMY - FINANČNÉ OPERÁCIE SPOLU</t>
  </si>
  <si>
    <t>životné jubileá</t>
  </si>
  <si>
    <t>BEŽNÉ VÝDAVKY SPOLU</t>
  </si>
  <si>
    <t>Program č. 15: Finančné operácie</t>
  </si>
  <si>
    <t>Hospodársky výsledok - bežný rozpočet:</t>
  </si>
  <si>
    <t>Hospodársky výsledok - kapitálový rozpočet:</t>
  </si>
  <si>
    <t>Hospodársky výsledok - finančné operácie:</t>
  </si>
  <si>
    <t xml:space="preserve">Hospodársky výsledok - mesto </t>
  </si>
  <si>
    <t>Daň za verejné priestranstvo</t>
  </si>
  <si>
    <t>Program č. 6: Pozemné komunikácie</t>
  </si>
  <si>
    <t>Stavebné akcie mesta</t>
  </si>
  <si>
    <t>Podprogram 15.1 Splátky záväzku voči ŠFRB  - ul. Sv. Anny</t>
  </si>
  <si>
    <t>Podprogram 15.6 Splátka úveru ŠFRB -ul. Lesná</t>
  </si>
  <si>
    <t>mikrodotácie</t>
  </si>
  <si>
    <t>Elektrická energia</t>
  </si>
  <si>
    <t>NC Shop</t>
  </si>
  <si>
    <t>Lesy s.r.o</t>
  </si>
  <si>
    <t>Dom služieb</t>
  </si>
  <si>
    <t>ObZS</t>
  </si>
  <si>
    <t>Knižnica</t>
  </si>
  <si>
    <t>MsKS</t>
  </si>
  <si>
    <t>Plyn</t>
  </si>
  <si>
    <t>Kasárne</t>
  </si>
  <si>
    <t>Vodné, stočné</t>
  </si>
  <si>
    <t>Fitnes-Reľovská</t>
  </si>
  <si>
    <t>Baštová 2</t>
  </si>
  <si>
    <t>Elektrická energia, plyn</t>
  </si>
  <si>
    <t>Poštové služby</t>
  </si>
  <si>
    <t>Telefón - knižnica</t>
  </si>
  <si>
    <t>Telekomunikačné služby</t>
  </si>
  <si>
    <t>Interiérové vybavenie</t>
  </si>
  <si>
    <t>Výpočtová technika</t>
  </si>
  <si>
    <t>Telekomunikačná technika</t>
  </si>
  <si>
    <t>Prevádzkové stroje, prístroje, technika .....</t>
  </si>
  <si>
    <t>Všeobecný materiál</t>
  </si>
  <si>
    <t>Čistiace prostriedky - Dom služieb</t>
  </si>
  <si>
    <t>Čistiace prostriedky - ObZS</t>
  </si>
  <si>
    <t>Všeobecný materiál - MsKS</t>
  </si>
  <si>
    <t>Čistiace prostriedky - MsKS</t>
  </si>
  <si>
    <t>Kancelárske potreby - matrika</t>
  </si>
  <si>
    <t>Kancelárske potreby - knižnica</t>
  </si>
  <si>
    <t>Všeobecný materiál - knižnica</t>
  </si>
  <si>
    <t>Knihy, časopisy, noviny ...</t>
  </si>
  <si>
    <t>Knihy, časopisy, noviny ... - knižnica</t>
  </si>
  <si>
    <t>Pracovné odevy, obuv, pomôcky</t>
  </si>
  <si>
    <t>Softvér a licencie</t>
  </si>
  <si>
    <t>Servis, údržba a opravy</t>
  </si>
  <si>
    <t>Poistenie</t>
  </si>
  <si>
    <t>Prepravné a nájom dopravných prostriedkov</t>
  </si>
  <si>
    <t>Karty, známky, poplatky</t>
  </si>
  <si>
    <t>Údržba výpočtovej techniky</t>
  </si>
  <si>
    <t>Údržba špeciálnch strojov, prístrojov a ObZS</t>
  </si>
  <si>
    <t>Údržba softvéru</t>
  </si>
  <si>
    <t>Údržba budov, objektov a ich častí</t>
  </si>
  <si>
    <t>Údržba prev. strojov, prístrojov, techn. a náradia</t>
  </si>
  <si>
    <t>Školenia, kurzy, semináre, porady ...</t>
  </si>
  <si>
    <t>Všeobecné služby</t>
  </si>
  <si>
    <t>Všeobecné služby - MsKS</t>
  </si>
  <si>
    <t>Špeciálne služby</t>
  </si>
  <si>
    <t>Náhrady</t>
  </si>
  <si>
    <t>Cestovné náhrady</t>
  </si>
  <si>
    <t xml:space="preserve">Stravovanie - zamestnanci </t>
  </si>
  <si>
    <t>Stravovanie - matrika</t>
  </si>
  <si>
    <t>Stravovanie - TSP</t>
  </si>
  <si>
    <t>Poistné</t>
  </si>
  <si>
    <t>Prídel do sociálneho fondu</t>
  </si>
  <si>
    <t>Sociálny fond - matrika</t>
  </si>
  <si>
    <t>Sociálny fond - TSP</t>
  </si>
  <si>
    <t>Odmeny - dohody o prácach mimo prac. pomeru</t>
  </si>
  <si>
    <t>Preddavky - pokladňa</t>
  </si>
  <si>
    <t>Pokuty, penále</t>
  </si>
  <si>
    <t>Zúčtovanie miezd</t>
  </si>
  <si>
    <t>Dane</t>
  </si>
  <si>
    <t>banke - SZaRB</t>
  </si>
  <si>
    <t>Poistné do sociálnej poisťovne</t>
  </si>
  <si>
    <t>Odmeny a príspevky</t>
  </si>
  <si>
    <t>Poistné do zdravotných poisťovní</t>
  </si>
  <si>
    <t>Všeobecný materiál - ZPOZ</t>
  </si>
  <si>
    <t>Pracovné prostriedky - ZPOZ</t>
  </si>
  <si>
    <t>Všeobecný materiál - poplatky za psa</t>
  </si>
  <si>
    <t>Dom smútku - vodné a stočné</t>
  </si>
  <si>
    <t>Dom smútku - všeobecné služby</t>
  </si>
  <si>
    <t>Mestský rozhlas - všeobecné služby</t>
  </si>
  <si>
    <t>Palivo, mazivá, špeciálne kvapaliny</t>
  </si>
  <si>
    <t>Všeobecné služby - MsP</t>
  </si>
  <si>
    <t>Palivo, mazivá, špeciálne kvapaliny - MsP</t>
  </si>
  <si>
    <t>Pracovné odevy, obuv a pracovné pomôcky - MsP</t>
  </si>
  <si>
    <t>Vodné a stočné</t>
  </si>
  <si>
    <t>Servis, údržba, opravy</t>
  </si>
  <si>
    <t>Súťaže</t>
  </si>
  <si>
    <t>Všeobecný materiál - Ekos konvy</t>
  </si>
  <si>
    <t>Všeobecné služby - Ekos vrecia</t>
  </si>
  <si>
    <t>Všeobecné služby - Ekos kontajner</t>
  </si>
  <si>
    <t>Všeobecné služby - Ekos konvy</t>
  </si>
  <si>
    <t>Poplatky za likvidáciu TDO</t>
  </si>
  <si>
    <t>Škola Sv. Klementa Hofbauera</t>
  </si>
  <si>
    <t>Školský internát ŠZŠI</t>
  </si>
  <si>
    <t>Školská jedáleň  ŠZŠI</t>
  </si>
  <si>
    <t>CVČ pátra A. Krajčíka</t>
  </si>
  <si>
    <t>Súkromná ZUŠ</t>
  </si>
  <si>
    <t>ZŠ s MŠ</t>
  </si>
  <si>
    <t>Školská jedáleň - vlastné príjmy</t>
  </si>
  <si>
    <t>CVČ - príjem od iných obcí</t>
  </si>
  <si>
    <t>kultúra</t>
  </si>
  <si>
    <t>Všeobecný materiál - kultúrna komisia</t>
  </si>
  <si>
    <t xml:space="preserve">Elektrická energia </t>
  </si>
  <si>
    <t>Údržba prevádzkových strojov a náradia</t>
  </si>
  <si>
    <t>Transfer - Klub dôchodcov</t>
  </si>
  <si>
    <t>Stravné lístky - dôchodcovia</t>
  </si>
  <si>
    <t>Energie</t>
  </si>
  <si>
    <t>Údržba prevádzkových strojov, prístrojov, tech.  ...</t>
  </si>
  <si>
    <t>Údržba budov, objektov alebo ich častí</t>
  </si>
  <si>
    <t>Poplatky a odvody</t>
  </si>
  <si>
    <t>ZŠ s MŠ - prenesené kompetencie</t>
  </si>
  <si>
    <t>ZŠ s MŠ - vlastné príjmy</t>
  </si>
  <si>
    <t>odmeny</t>
  </si>
  <si>
    <t>mzdové prostriedky - funkčný plat - zamestnanci MsÚ</t>
  </si>
  <si>
    <t>Mzdové prostriedky</t>
  </si>
  <si>
    <t>Odvody</t>
  </si>
  <si>
    <t>mzdy</t>
  </si>
  <si>
    <t>odvody</t>
  </si>
  <si>
    <t>matrika</t>
  </si>
  <si>
    <t>pracovné odevy</t>
  </si>
  <si>
    <t>príspevok na stravu MŠ</t>
  </si>
  <si>
    <t>príspevok na stravu ZŠ</t>
  </si>
  <si>
    <t>potraviny</t>
  </si>
  <si>
    <t>iné náhrady</t>
  </si>
  <si>
    <t>poštové a telekomunikačné služby</t>
  </si>
  <si>
    <t>všeobecný materiál</t>
  </si>
  <si>
    <t>príspevok na stravovanie</t>
  </si>
  <si>
    <t>domáca opatrovateľská služba</t>
  </si>
  <si>
    <t>Sociálny fond - MsÚ</t>
  </si>
  <si>
    <t>ŠFRB - ul. Sv. Anny</t>
  </si>
  <si>
    <t>ŠFRB - ul. Lesná</t>
  </si>
  <si>
    <t>Podujatia - kultúrna komisia</t>
  </si>
  <si>
    <t>budovy, garáže a ostatné</t>
  </si>
  <si>
    <t>bytové</t>
  </si>
  <si>
    <t xml:space="preserve">ostatné </t>
  </si>
  <si>
    <t>stavebný úrad - správny poplatok</t>
  </si>
  <si>
    <t>protipožiarna ochrana</t>
  </si>
  <si>
    <t>dom smútku</t>
  </si>
  <si>
    <t>za predaj výrobkov a služieb</t>
  </si>
  <si>
    <t>prebytočný hnuteľný mjetok</t>
  </si>
  <si>
    <t>Z doborpisov</t>
  </si>
  <si>
    <t>Čistiace prostriedky</t>
  </si>
  <si>
    <t>Kancelárske potreby</t>
  </si>
  <si>
    <t>Podprogram 15.5 Splátka úveru SZaRB - ul. Baštová, Letná, chodník Tatranská</t>
  </si>
  <si>
    <t>Prenájom budov, objektov a ich častí - pozemkov</t>
  </si>
  <si>
    <t>Prenájom prev. strojov, prístrojov, techn. a náradia</t>
  </si>
  <si>
    <t>Stravovanie zamestnanci - MsÚ</t>
  </si>
  <si>
    <t>Príjmy z prenaj. nebyt. priest a bytov</t>
  </si>
  <si>
    <t>Dom smútku - energie</t>
  </si>
  <si>
    <t>Podprogram 6.2 Správa a údržba verejných priestranstiev</t>
  </si>
  <si>
    <t>Presun prostriedkov z rezervného fondu</t>
  </si>
  <si>
    <t>IOMO poplatky</t>
  </si>
  <si>
    <t>Poplatky za predaj výrobkov, tovarov a služieb</t>
  </si>
  <si>
    <t>223001 - 61 15</t>
  </si>
  <si>
    <t>223001 - 61 03</t>
  </si>
  <si>
    <t>223001 - 46 60</t>
  </si>
  <si>
    <t>223001 - 42</t>
  </si>
  <si>
    <t>223001 - 33 01</t>
  </si>
  <si>
    <t>221004 - 44 5</t>
  </si>
  <si>
    <t>221004 - 13 3</t>
  </si>
  <si>
    <t>212003 - 66</t>
  </si>
  <si>
    <t>212003 - 46 30</t>
  </si>
  <si>
    <t>Z účtov finančného hospodárenia - úroky z  bankových účtov</t>
  </si>
  <si>
    <t xml:space="preserve">Z výťažkov lotérií a iných podobných hier </t>
  </si>
  <si>
    <t>312001 - 11 62</t>
  </si>
  <si>
    <t>312001 - 13 3</t>
  </si>
  <si>
    <t>Dotácie voľby - I. kolo</t>
  </si>
  <si>
    <t>312001 - 16 1</t>
  </si>
  <si>
    <t>312001 - 45</t>
  </si>
  <si>
    <t>312001 - 61 10</t>
  </si>
  <si>
    <t>312001 - 71 5</t>
  </si>
  <si>
    <t>Dotácia  - rodinné prídavky</t>
  </si>
  <si>
    <t xml:space="preserve">Dotácia - strava, školské potreby </t>
  </si>
  <si>
    <t>312001 - 61 61</t>
  </si>
  <si>
    <t>Dotácia na správu - evidencia obyvateľov</t>
  </si>
  <si>
    <t>312001 - 71</t>
  </si>
  <si>
    <t>Dotácia na prenes. kompetencie ZŠ</t>
  </si>
  <si>
    <t>312001 - 33 03</t>
  </si>
  <si>
    <t>312001 - 61 45</t>
  </si>
  <si>
    <t>Dotácia - TSP</t>
  </si>
  <si>
    <t>312007 - 95 02</t>
  </si>
  <si>
    <t>322001 - 14 5</t>
  </si>
  <si>
    <t>456005 - 61 03</t>
  </si>
  <si>
    <t xml:space="preserve">IOMO </t>
  </si>
  <si>
    <r>
      <t xml:space="preserve">Podprogram 1.3 Členské príspevky - </t>
    </r>
    <r>
      <rPr>
        <sz val="10"/>
        <color rgb="FF002060"/>
        <rFont val="Tahoma"/>
        <family val="2"/>
        <charset val="238"/>
      </rPr>
      <t>členstvo v samospávnych org.  a združ. (642006)</t>
    </r>
  </si>
  <si>
    <r>
      <t xml:space="preserve">Podprogram 1.6 Účtovníctvo - audit - </t>
    </r>
    <r>
      <rPr>
        <sz val="10"/>
        <color rgb="FF002060"/>
        <rFont val="Tahoma"/>
        <family val="2"/>
        <charset val="238"/>
      </rPr>
      <t>špeciálne služby AUDIT (637005)</t>
    </r>
  </si>
  <si>
    <r>
      <t xml:space="preserve">Podprogram 1.7 Evidencia ulíc a budov - materiál a služby - </t>
    </r>
    <r>
      <rPr>
        <sz val="10"/>
        <color rgb="FF002060"/>
        <rFont val="Tahoma"/>
        <family val="2"/>
        <charset val="238"/>
      </rPr>
      <t>všeobecný materiál (633006)</t>
    </r>
  </si>
  <si>
    <t>Nemocenské poistenie</t>
  </si>
  <si>
    <t>Starobné poistenie</t>
  </si>
  <si>
    <t>Úrazové poistenie</t>
  </si>
  <si>
    <t>Invalidné poistenie</t>
  </si>
  <si>
    <t>Poistenie v nezamestnanosti</t>
  </si>
  <si>
    <t>Poistenie do rezervného fondu solidarity</t>
  </si>
  <si>
    <t>OSOBNÉ NÁKLADY</t>
  </si>
  <si>
    <t>CESTOVNÉ</t>
  </si>
  <si>
    <t>ENERGIE, POŠTOVÉ a TELEKOMUNIKAČNÉ SLUŽBY</t>
  </si>
  <si>
    <t>632001 - 07 1</t>
  </si>
  <si>
    <t>632001 - 07 3</t>
  </si>
  <si>
    <t>632001 - 22 1</t>
  </si>
  <si>
    <t>632001 - 22 3</t>
  </si>
  <si>
    <t>632001 - 44</t>
  </si>
  <si>
    <t>632001 - 46 1</t>
  </si>
  <si>
    <t>632001 - 46 3</t>
  </si>
  <si>
    <t>632001 - 46 20 3</t>
  </si>
  <si>
    <t>632001 - 61 70</t>
  </si>
  <si>
    <t>632002 - 07 5</t>
  </si>
  <si>
    <t>632002 - 46 5</t>
  </si>
  <si>
    <t>632002 - 46 20 5</t>
  </si>
  <si>
    <t>632002 - 48</t>
  </si>
  <si>
    <t>632002 - 61 2</t>
  </si>
  <si>
    <t>632002 - 61 70</t>
  </si>
  <si>
    <t>632005 - 42 12 7</t>
  </si>
  <si>
    <t>632001 - 42 12 1</t>
  </si>
  <si>
    <t>632001 - 46 20 1</t>
  </si>
  <si>
    <t>632001 - 42 12 3</t>
  </si>
  <si>
    <t>632001 - 46 30 1</t>
  </si>
  <si>
    <t>632001 - 46 30 3</t>
  </si>
  <si>
    <t>632002 - 42 12 5</t>
  </si>
  <si>
    <t>632002 - 46 30 5</t>
  </si>
  <si>
    <t>MATERIÁLOVÉ NÁKLADY</t>
  </si>
  <si>
    <t>633006 - 4</t>
  </si>
  <si>
    <t>633006 - 46 4</t>
  </si>
  <si>
    <t>633006 - 46 20 4</t>
  </si>
  <si>
    <t>633006 - 46 30</t>
  </si>
  <si>
    <t>633006 - 46 30 4</t>
  </si>
  <si>
    <t>633006 - 8</t>
  </si>
  <si>
    <t>633006 - 42 12</t>
  </si>
  <si>
    <t>633006 - 8 42</t>
  </si>
  <si>
    <t>633009 - 42 12</t>
  </si>
  <si>
    <t xml:space="preserve">NÁKLADY NA DOPRAVU                                                            </t>
  </si>
  <si>
    <t xml:space="preserve">ÚDRŽBA VT, PRÍSTROJOV, BUDOV a ZARIADENÍ </t>
  </si>
  <si>
    <t>PRENÁJOM</t>
  </si>
  <si>
    <t>SLUŽBY a DOHODY</t>
  </si>
  <si>
    <t>Všeobecné služby - časopis</t>
  </si>
  <si>
    <t>637004 - 42 71</t>
  </si>
  <si>
    <t>Poplatky, dane</t>
  </si>
  <si>
    <t>637004 - 46 30 5</t>
  </si>
  <si>
    <t>637014 - 61 45</t>
  </si>
  <si>
    <t>637016 - 61 45</t>
  </si>
  <si>
    <t>ÚROKY Z ÚVEROV</t>
  </si>
  <si>
    <t>651003 - 1</t>
  </si>
  <si>
    <t>651003 - 14 5</t>
  </si>
  <si>
    <t>632001 - 46 40 1</t>
  </si>
  <si>
    <t>632002 - 46 40</t>
  </si>
  <si>
    <t>637004 - 46 40 2</t>
  </si>
  <si>
    <t>633006 - 61 01</t>
  </si>
  <si>
    <t>633006 - 61 61</t>
  </si>
  <si>
    <t>633010 - 61 61</t>
  </si>
  <si>
    <t>637004 - 49</t>
  </si>
  <si>
    <r>
      <t xml:space="preserve">Odmeny za práce mimo pracovného pomeru </t>
    </r>
    <r>
      <rPr>
        <sz val="10"/>
        <rFont val="Tahoma"/>
        <family val="2"/>
        <charset val="238"/>
      </rPr>
      <t>(vrátane odvodov)</t>
    </r>
  </si>
  <si>
    <t>637027 - 61 61</t>
  </si>
  <si>
    <t>633010 - 51 51</t>
  </si>
  <si>
    <t>634001 - 51 51</t>
  </si>
  <si>
    <t>637004 - 51 51</t>
  </si>
  <si>
    <t>632001 - 33 01</t>
  </si>
  <si>
    <t>632002 - 33 01</t>
  </si>
  <si>
    <t>633006 - 33 01</t>
  </si>
  <si>
    <t>633010 - 33 01</t>
  </si>
  <si>
    <t>634001 - 33 01</t>
  </si>
  <si>
    <t>634002 - 33 01</t>
  </si>
  <si>
    <t>634005 - 33 01</t>
  </si>
  <si>
    <t>637001 - 33 01</t>
  </si>
  <si>
    <t>637002 - 33 01</t>
  </si>
  <si>
    <t>637004 - 33 01</t>
  </si>
  <si>
    <t>637006 - 33 01</t>
  </si>
  <si>
    <t>633006 - 53</t>
  </si>
  <si>
    <t>637004 - 51</t>
  </si>
  <si>
    <t>637004 - 52</t>
  </si>
  <si>
    <t>637004 - 53</t>
  </si>
  <si>
    <t>637004 - 54</t>
  </si>
  <si>
    <t>637012 - 52</t>
  </si>
  <si>
    <t>633006 - 61 11</t>
  </si>
  <si>
    <t>635006 - 61 71</t>
  </si>
  <si>
    <r>
      <t xml:space="preserve">Údržba </t>
    </r>
    <r>
      <rPr>
        <sz val="10"/>
        <rFont val="Tahoma"/>
        <family val="2"/>
        <charset val="238"/>
      </rPr>
      <t>- pozemné komunikácie</t>
    </r>
  </si>
  <si>
    <t>637004 - 61 71</t>
  </si>
  <si>
    <t>642004 - 95 02</t>
  </si>
  <si>
    <t>632001 - 61 31</t>
  </si>
  <si>
    <t>633006 - 61 31</t>
  </si>
  <si>
    <t>637004 - 61 31</t>
  </si>
  <si>
    <t>633006 - 61 21</t>
  </si>
  <si>
    <t>634001 - 61 21</t>
  </si>
  <si>
    <t>635004 - 61 21</t>
  </si>
  <si>
    <t>637004 - 61 21</t>
  </si>
  <si>
    <t>633006 - 44</t>
  </si>
  <si>
    <t>631001 - 66</t>
  </si>
  <si>
    <t>Cestovné náhrady tuzemské</t>
  </si>
  <si>
    <t>632001 - 66</t>
  </si>
  <si>
    <t>632002 - 66</t>
  </si>
  <si>
    <t>633006 - 66</t>
  </si>
  <si>
    <t>635004 - 66</t>
  </si>
  <si>
    <t>635006 - 66</t>
  </si>
  <si>
    <t>637004 - 66</t>
  </si>
  <si>
    <t>637012 - 66</t>
  </si>
  <si>
    <t>637015 - 66</t>
  </si>
  <si>
    <t>637001 - 66</t>
  </si>
  <si>
    <t>Školenia, kurzy, semináre ...</t>
  </si>
  <si>
    <t>osobný príplatok</t>
  </si>
  <si>
    <t>SPRÁVA REGISTRATÚRY</t>
  </si>
  <si>
    <t>611 - 61 61</t>
  </si>
  <si>
    <t>620 - 61 61</t>
  </si>
  <si>
    <t>MATRIKA</t>
  </si>
  <si>
    <t>611 - 13 3</t>
  </si>
  <si>
    <t>620 - 13 3</t>
  </si>
  <si>
    <t>637013 - 13 3</t>
  </si>
  <si>
    <t>STAVEBNÝ ÚRAD</t>
  </si>
  <si>
    <t>ÚRAD PRÁCE pre ZŠ s MŠ</t>
  </si>
  <si>
    <t>OSOBITNÝ PRÍJEMCA SOC. DÁVOK</t>
  </si>
  <si>
    <t>611 - 45</t>
  </si>
  <si>
    <t>620 - 45</t>
  </si>
  <si>
    <t>633009 - 71</t>
  </si>
  <si>
    <t>633011 - 61 10</t>
  </si>
  <si>
    <t>637006 - 61 10</t>
  </si>
  <si>
    <r>
      <t>DHZ</t>
    </r>
    <r>
      <rPr>
        <sz val="10"/>
        <color theme="7" tint="-0.249977111117893"/>
        <rFont val="Tahoma"/>
        <family val="2"/>
        <charset val="238"/>
      </rPr>
      <t xml:space="preserve"> - dotácia </t>
    </r>
  </si>
  <si>
    <t>633006 - 33 03</t>
  </si>
  <si>
    <t>633010 - 33 03</t>
  </si>
  <si>
    <t>634002 33 03</t>
  </si>
  <si>
    <t>pracovné odevy, obuv a pracovné pomôcky</t>
  </si>
  <si>
    <t>611 - 61 45</t>
  </si>
  <si>
    <t>632003 - 61 45</t>
  </si>
  <si>
    <t>612001 - 61 45</t>
  </si>
  <si>
    <t>620 - 61 45</t>
  </si>
  <si>
    <t>633006 - 61 45</t>
  </si>
  <si>
    <t>všeobecný materiál - kancelárske potreby</t>
  </si>
  <si>
    <t>TERÉNNA SOCIÁLNA PRÁCA I</t>
  </si>
  <si>
    <t>ÚRAD PRÁCE I</t>
  </si>
  <si>
    <t>637006 - 01 611</t>
  </si>
  <si>
    <t>637006 - 01 620</t>
  </si>
  <si>
    <t>637006 - 01 633</t>
  </si>
  <si>
    <t>637006 - 01 637</t>
  </si>
  <si>
    <t>služby</t>
  </si>
  <si>
    <t>SPOLUÚČASŤ - AKTIVAČNÉ PRÁCE</t>
  </si>
  <si>
    <t>611 - 99</t>
  </si>
  <si>
    <t>620 - 99</t>
  </si>
  <si>
    <t>633006 - 99</t>
  </si>
  <si>
    <t>637014 - 99</t>
  </si>
  <si>
    <t>637016 - 99</t>
  </si>
  <si>
    <t>prídel do sociálneho fondu</t>
  </si>
  <si>
    <t>DOMÁCA OPATROVATEĽSKÁ SLUŽBA</t>
  </si>
  <si>
    <t>611 - 61 15</t>
  </si>
  <si>
    <t>620 - 61 15</t>
  </si>
  <si>
    <t>NEŠTÁTNE ŠKOLY a ŠKOLSKÉ ZARIADENIA</t>
  </si>
  <si>
    <t>212002 - 46 40</t>
  </si>
  <si>
    <t>Príjmy z prenajatých pozemkov - hrobové miesta</t>
  </si>
  <si>
    <t>ddp</t>
  </si>
  <si>
    <t>TRANSFERY JEDNOTLIVCOM</t>
  </si>
  <si>
    <t>Odstupné</t>
  </si>
  <si>
    <t>Odchodné</t>
  </si>
  <si>
    <t>Zo zrušených miestnych poplatkov</t>
  </si>
  <si>
    <t>Dividenda PVS</t>
  </si>
  <si>
    <t>Dotácia - úrad práce I + II</t>
  </si>
  <si>
    <t>Palivo (phm)</t>
  </si>
  <si>
    <t>Náhrada platu</t>
  </si>
  <si>
    <t>631001 - 33 01</t>
  </si>
  <si>
    <t>Cestovné</t>
  </si>
  <si>
    <t>637004 - 61 11</t>
  </si>
  <si>
    <t>632003 - 13 3</t>
  </si>
  <si>
    <t>637013 - 99</t>
  </si>
  <si>
    <t>Naturálna mzda</t>
  </si>
  <si>
    <t xml:space="preserve">                         Ostatné finančné operácie - IOMO</t>
  </si>
  <si>
    <t>-</t>
  </si>
  <si>
    <t>so zákonom č. 523/2004 Z. z. o rozpočtových pravidlách verejnej správy a o zmene a doplnení niektorých zákonov v znení neskorších predpisov</t>
  </si>
  <si>
    <t>so zákonom č. 564/2004 Z. z. o rozpočtovom určení výnosu dane z príjmov územnej samospráve a o zmene a doplnení niektorých zákonov v znení neskorších predpisov</t>
  </si>
  <si>
    <t>so zákonom č. 369/1990 Zb. o obecnom zriadení v znení neskorších predpisov</t>
  </si>
  <si>
    <t>s nariadením vlády č. 668/2004 Z. z. o rozdeľovaní a poukazovaní výnosu dane z príjmov územnej samospráve</t>
  </si>
  <si>
    <t>so zákonom č. 582/2004 Z. z. o miestnych daniach a miestnom poplatku za komunálne odpady a drobné stavebné odpady v znení neskorších predpisov</t>
  </si>
  <si>
    <t>so zákonom č. 597/2003 Z. z. o financovaní základných škôl, stredných škôl a školských zariadení v znení neskorších predpisov</t>
  </si>
  <si>
    <t>s opatrením MF SR č. MF/010175/2004-42 zo dňa 8.12.2004 v znení neskorších predpisov, ktorým sa ustanovuje druhová klasifikácia, organizačná klasifikácia a ekonomická klasifikácia rozpočtovej klasifikácie</t>
  </si>
  <si>
    <t>V zmysle zákona č. 564/2004 Z.z. o rozpočtovom určení výnosu dane z príjmov územnej samospráve a o zmene a doplnení niektorých zákonov, podľa par. 4 výnos dane obciam rozdeľuje a poukazuje príslušný daňový úrad.</t>
  </si>
  <si>
    <r>
      <rPr>
        <b/>
        <sz val="10"/>
        <rFont val="Tahoma"/>
        <family val="2"/>
        <charset val="238"/>
      </rPr>
      <t>Daň z nehnuteľnosti</t>
    </r>
    <r>
      <rPr>
        <sz val="10"/>
        <rFont val="Tahoma"/>
        <family val="2"/>
        <charset val="238"/>
      </rPr>
      <t xml:space="preserve"> upravuje zákon č.582/2004 o miestnych daniach a poplatku za komunálne odpady a drobné stavebné odpady v znení neskorších predpisov. Daň z nehnuteľností sa člení na daň z pozemkov, daň zo stavieb a daň z bytov a nebytových priestorov. Pre vyrubenie dane je rozhodujúci stav k 1.januáru zdaňovacieho obdobia. Na zmeny skutočností rozhodujúcich pre daňovú povinnosť, ktoré nastanú v priebehu zdaňovacieho obdobia sa neprihliada, ak zákon neustanovuje inak. </t>
    </r>
    <r>
      <rPr>
        <b/>
        <sz val="10"/>
        <rFont val="Tahoma"/>
        <family val="2"/>
        <charset val="238"/>
      </rPr>
      <t>Daň za psa</t>
    </r>
    <r>
      <rPr>
        <sz val="10"/>
        <rFont val="Tahoma"/>
        <family val="2"/>
        <charset val="238"/>
      </rPr>
      <t xml:space="preserve"> upravuje zákon č.582/2004 par. 22 o miestnych daniach a poplatku za komunálne odpady a drobné stavebné odpady v znení neskorších predpisov. Predmetom </t>
    </r>
    <r>
      <rPr>
        <b/>
        <sz val="10"/>
        <rFont val="Tahoma"/>
        <family val="2"/>
        <charset val="238"/>
      </rPr>
      <t>dane za užívanie verejného priestranstva</t>
    </r>
    <r>
      <rPr>
        <sz val="10"/>
        <rFont val="Tahoma"/>
        <family val="2"/>
        <charset val="238"/>
      </rPr>
      <t xml:space="preserve"> je osobitné užívanie verejného priestranstva.</t>
    </r>
    <r>
      <rPr>
        <b/>
        <sz val="10"/>
        <rFont val="Tahoma"/>
        <family val="2"/>
        <charset val="238"/>
      </rPr>
      <t xml:space="preserve"> Miestny poplatok za komunálne odpady a drobné stavebné odpady</t>
    </r>
    <r>
      <rPr>
        <sz val="10"/>
        <rFont val="Tahoma"/>
        <family val="2"/>
        <charset val="238"/>
      </rPr>
      <t xml:space="preserve"> sa v zmysle zákona č.582/2004 Z.z. par. 77 o miestnych daniach a poplatku za komunálne a drobné stavebné odpady v znení neskorších predpisov sa platí za komunálne odpady a drobné stavebné odpady, ktoré vznikajú na území mesta. Sadzbu daní a poplatku za odpady určuje všeobecne záväzné nariadenie mesta</t>
    </r>
  </si>
  <si>
    <t xml:space="preserve">Nedaňové príjmy tvorí predovšetkým príjem z prenájmu a predaja pozemkov, nebytových priestorov a bytov na základe uzatvorených zmlúv. Ďalej sem patria príjmy zo správnych poplatkov, poplatkov za predaj tovarov, výrobkov a služieb, za porušenie predpisov a polatkov za znečisťovanie ovzdušia, úroky z bankových účtov a výťažok z lotérií a hier. Vlastné príjmy školy a školskej jedálne sú príjmami rozpočtu školy.  </t>
  </si>
  <si>
    <t>Projekt - domáca opatrovateľská služba</t>
  </si>
  <si>
    <t>PRÍJMY ROZPOČTU SPOLU</t>
  </si>
  <si>
    <r>
      <rPr>
        <b/>
        <sz val="10"/>
        <color theme="1"/>
        <rFont val="Tahoma"/>
        <family val="2"/>
        <charset val="238"/>
      </rPr>
      <t xml:space="preserve">Cieľ programu: </t>
    </r>
    <r>
      <rPr>
        <sz val="10"/>
        <color theme="1"/>
        <rFont val="Tahoma"/>
        <family val="2"/>
        <charset val="238"/>
      </rPr>
      <t>Dosiahnuť pozitívny výsledok a ohlas na fungovanie a napĺňanie potrieb obyvateľov.</t>
    </r>
  </si>
  <si>
    <r>
      <rPr>
        <b/>
        <sz val="10"/>
        <color theme="1"/>
        <rFont val="Tahoma"/>
        <family val="2"/>
        <charset val="238"/>
      </rPr>
      <t>Zámer</t>
    </r>
    <r>
      <rPr>
        <sz val="10"/>
        <color theme="1"/>
        <rFont val="Tahoma"/>
        <family val="2"/>
        <charset val="238"/>
      </rPr>
      <t xml:space="preserve">: profesionálnosť výkonu funkcie 
</t>
    </r>
    <r>
      <rPr>
        <b/>
        <sz val="10"/>
        <color theme="1"/>
        <rFont val="Tahoma"/>
        <family val="2"/>
        <charset val="238"/>
      </rPr>
      <t>Cieľ</t>
    </r>
    <r>
      <rPr>
        <sz val="10"/>
        <color theme="1"/>
        <rFont val="Tahoma"/>
        <family val="2"/>
        <charset val="238"/>
      </rPr>
      <t xml:space="preserve"> : zabezpečovať reprezentatívne riadenie mesta a participatívnosť rozpočtu mesta</t>
    </r>
  </si>
  <si>
    <t xml:space="preserve">Dotácia pre DHZ </t>
  </si>
  <si>
    <r>
      <rPr>
        <b/>
        <sz val="10"/>
        <color theme="1"/>
        <rFont val="Tahoma"/>
        <family val="2"/>
        <charset val="238"/>
      </rPr>
      <t>Zámer</t>
    </r>
    <r>
      <rPr>
        <sz val="10"/>
        <color theme="1"/>
        <rFont val="Tahoma"/>
        <family val="2"/>
        <charset val="238"/>
      </rPr>
      <t xml:space="preserve">: zabezpečenie plnenia úloh mesta prostredníctvom mestského úradu 
</t>
    </r>
    <r>
      <rPr>
        <b/>
        <sz val="10"/>
        <color theme="1"/>
        <rFont val="Tahoma"/>
        <family val="2"/>
        <charset val="238"/>
      </rPr>
      <t>Cieľ</t>
    </r>
    <r>
      <rPr>
        <sz val="10"/>
        <color theme="1"/>
        <rFont val="Tahoma"/>
        <family val="2"/>
        <charset val="238"/>
      </rPr>
      <t xml:space="preserve"> : zabezpečovať spravodlivé a motivujúce odmeňovanie zamestnancov mestského úradu a efektívnosť výdavkov na energie, materiál a služby pri plnení úloh mesta </t>
    </r>
  </si>
  <si>
    <r>
      <rPr>
        <b/>
        <sz val="10"/>
        <color theme="1"/>
        <rFont val="Tahoma"/>
        <family val="2"/>
        <charset val="238"/>
      </rPr>
      <t>Zámer</t>
    </r>
    <r>
      <rPr>
        <sz val="10"/>
        <color theme="1"/>
        <rFont val="Tahoma"/>
        <family val="2"/>
        <charset val="238"/>
      </rPr>
      <t xml:space="preserve">: členstvo v samospávnych organizáciaách na celoštátnej a regionálnej úrovni
</t>
    </r>
    <r>
      <rPr>
        <b/>
        <sz val="10"/>
        <color theme="1"/>
        <rFont val="Tahoma"/>
        <family val="2"/>
        <charset val="238"/>
      </rPr>
      <t>Cieľ</t>
    </r>
    <r>
      <rPr>
        <sz val="10"/>
        <color theme="1"/>
        <rFont val="Tahoma"/>
        <family val="2"/>
        <charset val="238"/>
      </rPr>
      <t xml:space="preserve"> : jednotný postup mesta pri vykonávaní kompetencií,  využívanie skúseností a príkladov dobrej praxe</t>
    </r>
  </si>
  <si>
    <r>
      <rPr>
        <b/>
        <sz val="10"/>
        <color theme="1"/>
        <rFont val="Tahoma"/>
        <family val="2"/>
        <charset val="238"/>
      </rPr>
      <t>Zámer</t>
    </r>
    <r>
      <rPr>
        <sz val="10"/>
        <color theme="1"/>
        <rFont val="Tahoma"/>
        <family val="2"/>
        <charset val="238"/>
      </rPr>
      <t xml:space="preserve">: rozširovať možnosti komunikácie
</t>
    </r>
    <r>
      <rPr>
        <b/>
        <sz val="10"/>
        <color theme="1"/>
        <rFont val="Tahoma"/>
        <family val="2"/>
        <charset val="238"/>
      </rPr>
      <t>Cieľ</t>
    </r>
    <r>
      <rPr>
        <sz val="10"/>
        <color theme="1"/>
        <rFont val="Tahoma"/>
        <family val="2"/>
        <charset val="238"/>
      </rPr>
      <t xml:space="preserve"> : zabezpečiť komunikáciu e inštitúciami v zmysle platnej legislatívy a prinášať aktuálne a správne informácie občanom</t>
    </r>
  </si>
  <si>
    <r>
      <rPr>
        <b/>
        <sz val="10"/>
        <color theme="1"/>
        <rFont val="Tahoma"/>
        <family val="2"/>
        <charset val="238"/>
      </rPr>
      <t>Zámer</t>
    </r>
    <r>
      <rPr>
        <sz val="10"/>
        <color theme="1"/>
        <rFont val="Tahoma"/>
        <family val="2"/>
        <charset val="238"/>
      </rPr>
      <t xml:space="preserve">: objektívny a nezávislý posudok o hospodárení mesta
</t>
    </r>
    <r>
      <rPr>
        <b/>
        <sz val="10"/>
        <color theme="1"/>
        <rFont val="Tahoma"/>
        <family val="2"/>
        <charset val="238"/>
      </rPr>
      <t>Cieľ</t>
    </r>
    <r>
      <rPr>
        <sz val="10"/>
        <color theme="1"/>
        <rFont val="Tahoma"/>
        <family val="2"/>
        <charset val="238"/>
      </rPr>
      <t xml:space="preserve"> : kontrola vedenia účtovníctva a rozpočtovníctva, odstránenie zistených nedostatkov</t>
    </r>
  </si>
  <si>
    <t>Podprogram 1.7 Evidencia ulíc a budov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</si>
  <si>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uľahčenie orientácie v meste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dôsledné a prehľadné označovanie ulíc a budov a jeho úržba</t>
    </r>
  </si>
  <si>
    <t>Program č. 1: Manažment a kontrola - SPOLU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</si>
  <si>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spokojnosť občanov mesta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riešiť požiadavky občanov, zlepšovať kvalitu života občanov, zapájať občanov do spoločenského života mesta, aktívne pracovať v komisiách a rade školy</t>
    </r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</si>
  <si>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posilňovanie prvkov demokracie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zabezpečenie dôstojného a demokratického priebehu volieb</t>
    </r>
  </si>
  <si>
    <t>Program č. 2: Interné služby mesta - SPOLU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</si>
  <si>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starostlivosť o občanov vo významných životných situáciách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príprava dôstojného priebehu občianskych obradov a ich financovanie</t>
    </r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</si>
  <si>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spokojnosť majiteľov psov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zabezpečenie hygieny a poriadku na verejných priestranstvách</t>
    </r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</si>
  <si>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Dôstojné miesto pre poslednú rozlúčku a odpočinok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finančné zabezpečenie prevádzky domu smútku </t>
    </r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</si>
  <si>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informovaný občan obce, poskytovanie služby za odplatu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údržba vlastnými zamestnancami prípadne dodávateľsky </t>
    </r>
  </si>
  <si>
    <t>Program č. 3: Služby občanom - SPOLU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</si>
  <si>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bezpečné mesto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prevencia, ochrana verejného poriadku, majetku a zdravia </t>
    </r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</si>
  <si>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minimalizovanie následkov požiarov a živelných pohrôm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všestranná podpora činnosti DHZ vrátane podpory hasičského športu</t>
    </r>
  </si>
  <si>
    <t>Program č. 4: Bezpečnosť a poriadok - SPOLU</t>
  </si>
  <si>
    <t>Program č. 1: MANAŽMENT A KONTROLA</t>
  </si>
  <si>
    <t>Program č. 2: INTERNÉ SLUŽBY MESTA</t>
  </si>
  <si>
    <t>Program č. 3: SLUŽBY OBČANOM</t>
  </si>
  <si>
    <t>Program č. 4: BEZPEČNOSŤ A PORIADOK</t>
  </si>
  <si>
    <t>Program č. 5: ODPADOVÉ HOSPODÁRSTVO</t>
  </si>
  <si>
    <t>Program č. 5: Odpadové hospodárstvo - SPOLU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</si>
  <si>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čisté mesto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efektívne zneškodnenie odpadov, zvyšovanie podielu separovanie odpadov, mimoriadny odvoz odpadu</t>
    </r>
  </si>
  <si>
    <t>Program č. 6: POZEMNÉ KOMUNIKÁCIE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</si>
  <si>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bezpečné a udržiavané cesty v meste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celoročná údržba miestnych komunikácií a chodníkov, rekonštrukcie komunikácií</t>
    </r>
  </si>
  <si>
    <t>Program č. 6: Pozemné komunikácie - SPOLU</t>
  </si>
  <si>
    <t>Program č. 7: VZDELÁVANIE</t>
  </si>
  <si>
    <t>Neštátne školy a školské zariadenia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</si>
  <si>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moderné školy v meste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rovnaké financovanie škôl rôznych zriaďovateľov</t>
    </r>
  </si>
  <si>
    <t>Základná škola s materskou školou Podolínec</t>
  </si>
  <si>
    <t>Program č. 7: Vzdelávanie - SPOLU</t>
  </si>
  <si>
    <t>Program č. 8: KULTÚRA</t>
  </si>
  <si>
    <t>Program č. 8: Kultúra - SPOLU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</si>
  <si>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bohatý kultúrny a spoločenský život v meste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príprava, organizácia, propagácia a financovanie kultúrnych podujatí vrátane jarmoku</t>
    </r>
  </si>
  <si>
    <t>Program č. 10: PROSTREDIE PRE ŽIVOT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</si>
  <si>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funkčné a úsporné verejné osvetlenie, bezpečnosť obyvateľov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zabezpečovať pravidelnú kontrolu a opravy verejného osvetlenia</t>
    </r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</si>
  <si>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čisté a zdravé mesto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starostlivosť o čistotu a bezpečnosť verejného priestoru</t>
    </r>
  </si>
  <si>
    <t>Program č. 10: Prostredie pre život - SPOLU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</si>
  <si>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esteticky upravené a bezpečné  mesto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celoročná starostlivosť o stromy, (vrátane orezov), kry trávniky a kvetinovú výzdobu</t>
    </r>
  </si>
  <si>
    <t>Program č. 11: SOCIÁLNE SLUŽBY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</si>
  <si>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starostlivé mesto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poskytnúť difrencovaný príspevok na stravovanie seniorom</t>
    </r>
  </si>
  <si>
    <t>Program č. 12: BYTOVÉ HOSPODÁRSTVO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</si>
  <si>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dôstojné bývanie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vykonávať správu mestských nájomných bytov a domov, zabezpečiť transparentné prideľovanie bytov</t>
    </r>
  </si>
  <si>
    <t>Program č. 11: Sociálne služby - SPOLU</t>
  </si>
  <si>
    <t>Program č. 12: Bytové hospodárstvo - SPOLU</t>
  </si>
  <si>
    <t>Program č. 13: TRANSFERY a DOTÁCIE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</si>
  <si>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rozumne hospodáriace mesto
</t>
    </r>
    <r>
      <rPr>
        <b/>
        <sz val="10"/>
        <rFont val="Tahoma"/>
        <family val="2"/>
        <charset val="238"/>
      </rPr>
      <t xml:space="preserve">Cieľ : </t>
    </r>
    <r>
      <rPr>
        <sz val="10"/>
        <rFont val="Tahoma"/>
        <family val="2"/>
        <charset val="238"/>
      </rPr>
      <t>cielené využívanie dotáciií a grantov</t>
    </r>
  </si>
  <si>
    <t>Správa registratúry</t>
  </si>
  <si>
    <t>Úrad práce</t>
  </si>
  <si>
    <t>Matrika</t>
  </si>
  <si>
    <t>Stavebný úrad</t>
  </si>
  <si>
    <t>Úrad práce pre ZŠ s MŠ</t>
  </si>
  <si>
    <t>Osobitný príjemca sociálnych dávok</t>
  </si>
  <si>
    <t>Terénna sociálna práca</t>
  </si>
  <si>
    <t>Domáca opatrovateľská služba</t>
  </si>
  <si>
    <t>Program č. 13: Transfery a dotácie - SPOLU</t>
  </si>
  <si>
    <t>Hospodársky výsledok - mesto</t>
  </si>
  <si>
    <r>
      <rPr>
        <b/>
        <sz val="10"/>
        <color theme="1"/>
        <rFont val="Tahoma"/>
        <family val="2"/>
        <charset val="238"/>
      </rPr>
      <t>Zámer programu:</t>
    </r>
    <r>
      <rPr>
        <sz val="10"/>
        <color theme="1"/>
        <rFont val="Tahoma"/>
        <family val="2"/>
        <charset val="238"/>
      </rPr>
      <t xml:space="preserve"> Mesto flexibilne reagujúce na potreby obyvateľov,, podnikateľov,, či návštevníkov, plánujúce v zmysle rozvoja a riadiace všetky procesy s efektívnosťou.</t>
    </r>
  </si>
  <si>
    <t xml:space="preserve">Podprogram 1.3 Členské príspevky </t>
  </si>
  <si>
    <t>Podprogram 1.6 Účtovníctvo - audit</t>
  </si>
  <si>
    <t>Rekapitulácia rozpočtu</t>
  </si>
  <si>
    <t>Podprogram 6.2 Správa a údržba verej. priestranstiev</t>
  </si>
  <si>
    <t>Podprogram 6.1 Správa a údržba poz. komunikácii</t>
  </si>
  <si>
    <t>Podprogram 1.4 Komunikácia s inštúciami a obyv.</t>
  </si>
  <si>
    <r>
      <rPr>
        <b/>
        <sz val="10"/>
        <rFont val="Tahoma"/>
        <family val="2"/>
        <charset val="238"/>
      </rPr>
      <t>Zámer</t>
    </r>
    <r>
      <rPr>
        <sz val="10"/>
        <rFont val="Tahoma"/>
        <family val="2"/>
        <charset val="238"/>
      </rPr>
      <t xml:space="preserve">: starostlivé mesto
</t>
    </r>
    <r>
      <rPr>
        <b/>
        <sz val="10"/>
        <rFont val="Tahoma"/>
        <family val="2"/>
        <charset val="238"/>
      </rPr>
      <t>Cieľ</t>
    </r>
    <r>
      <rPr>
        <sz val="10"/>
        <rFont val="Tahoma"/>
        <family val="2"/>
        <charset val="238"/>
      </rPr>
      <t xml:space="preserve"> : finančne, materiálne a priestorovo podporiť činnosť klubu dôchodcov a ich spoločenské podujatia </t>
    </r>
  </si>
  <si>
    <t>dotácie - transfer neziskovým organizáciám</t>
  </si>
  <si>
    <t>ZŠ - NFP čitateľská gramotnosť</t>
  </si>
  <si>
    <t>Program č. 14: KAPITÁLOVÉ VÝDAVKY</t>
  </si>
  <si>
    <t>Program č. 15: FINANČNÉ OPERÁCIE</t>
  </si>
  <si>
    <t xml:space="preserve">                          Ostatné finančné operácie - IOMO</t>
  </si>
  <si>
    <t>Program č. 14: Kapitálové výdavky - SPOLU</t>
  </si>
  <si>
    <t>Program č. 15: Finančné operácie - SPOLU</t>
  </si>
  <si>
    <t xml:space="preserve">DHZ - dotácia </t>
  </si>
  <si>
    <t>Aktivačné práce - spoluúčasť</t>
  </si>
  <si>
    <t>642006 - 33 01</t>
  </si>
  <si>
    <t>Členské príspevky</t>
  </si>
  <si>
    <t>633006 - 61 71</t>
  </si>
  <si>
    <t>611 - 61 10</t>
  </si>
  <si>
    <t>620 - 61 10</t>
  </si>
  <si>
    <t>292027 - 61 77</t>
  </si>
  <si>
    <t>Iné - náhrada škody</t>
  </si>
  <si>
    <t>Iné príjmy - z LMP</t>
  </si>
  <si>
    <t>312001 - 61 05</t>
  </si>
  <si>
    <t>Dotácia - sčítanie domov a bytov</t>
  </si>
  <si>
    <t>322001 - 33 04</t>
  </si>
  <si>
    <t>NFP - rekonštrukcia hasičaskej zbrojnice</t>
  </si>
  <si>
    <t>322001 - 72 5</t>
  </si>
  <si>
    <t>NFP -PD cyklotrasa</t>
  </si>
  <si>
    <t>322001 - 61 72</t>
  </si>
  <si>
    <t>Dotácia úrad vlády - miestna komunikácia</t>
  </si>
  <si>
    <t>322001 - 71 10</t>
  </si>
  <si>
    <t>NFP - vybavenie odborných učební ZŠ s MŠ</t>
  </si>
  <si>
    <t>Z predaja pozemkov</t>
  </si>
  <si>
    <t>233001 - 61 04</t>
  </si>
  <si>
    <t>doplatok k platu a ďalší plat</t>
  </si>
  <si>
    <t>632002 - 44 5</t>
  </si>
  <si>
    <t>nájomný dom č. 10</t>
  </si>
  <si>
    <t>Všeobecné služby - Ekos VOO a NO</t>
  </si>
  <si>
    <t>627 - 13 3</t>
  </si>
  <si>
    <t>poskytnuté ZŠ s MŠ resp. vrátené UPSVaR</t>
  </si>
  <si>
    <t>642026 - 71</t>
  </si>
  <si>
    <t>príspevok na školské pomôcky ZŠ s MŠ</t>
  </si>
  <si>
    <t>ZŠ s MŠ - originálne kompetencie</t>
  </si>
  <si>
    <t>Granty, sponzorské</t>
  </si>
  <si>
    <t>rekonštrukcia hasičskej zbrojnice</t>
  </si>
  <si>
    <t>MŠ – projekt EÚ MPC Pomáhajúce profesie I. (POP I.)</t>
  </si>
  <si>
    <t>Dotácia SFZ - rekonštrukcia šatní</t>
  </si>
  <si>
    <t>231 - 61 04</t>
  </si>
  <si>
    <t>Z predaja budov</t>
  </si>
  <si>
    <t>633010 - 61 45</t>
  </si>
  <si>
    <t>NFV - ministerstvo financií</t>
  </si>
  <si>
    <t>stavebné akcie mesta</t>
  </si>
  <si>
    <t>312001 - 61 07</t>
  </si>
  <si>
    <t>Dotácia MV SR - testovanie COVID 19</t>
  </si>
  <si>
    <t>TESTOVANIE COVID - 19</t>
  </si>
  <si>
    <t>637004 - 61 07</t>
  </si>
  <si>
    <t>všeobecné služby</t>
  </si>
  <si>
    <t>633006 - 61 07</t>
  </si>
  <si>
    <t>633010 - 61 07</t>
  </si>
  <si>
    <t>telocvičňa - PD</t>
  </si>
  <si>
    <t>Dotácia MV SR - záchranné práce-povodeň</t>
  </si>
  <si>
    <t>Testovanie COVID - 19</t>
  </si>
  <si>
    <t>so zákonom č. 583/2004 Z. z. o rozpočtových pravidlách územnej samosprávy a o zmene a doplnení niektorých zákonov v znení neskorších predpisov,</t>
  </si>
  <si>
    <t>MŠ – originálne kompetencie (pokrytie výdavkov projektu POP I. – 12/2021...)</t>
  </si>
  <si>
    <t>635006 - 61 04</t>
  </si>
  <si>
    <r>
      <t xml:space="preserve">Údržba budov, objektov a ich častí </t>
    </r>
    <r>
      <rPr>
        <sz val="10"/>
        <rFont val="Tahoma"/>
        <family val="2"/>
        <charset val="238"/>
      </rPr>
      <t>- majetok mesta</t>
    </r>
  </si>
  <si>
    <t>SČÍTANIE DaB</t>
  </si>
  <si>
    <t>633002 - 61 05</t>
  </si>
  <si>
    <t>633006 - 61 05</t>
  </si>
  <si>
    <t>637027 - 61 05</t>
  </si>
  <si>
    <t>620 - 61 05</t>
  </si>
  <si>
    <t>POVODEŇ</t>
  </si>
  <si>
    <t>633006 - 61 08</t>
  </si>
  <si>
    <t>637004 -61 08</t>
  </si>
  <si>
    <t>633006 - 13 3</t>
  </si>
  <si>
    <t xml:space="preserve">všeobecný materiál </t>
  </si>
  <si>
    <t>637016 - 13 3</t>
  </si>
  <si>
    <t>Dotácia na stavebný úrad a životné prostredie</t>
  </si>
  <si>
    <t>312001 - 61</t>
  </si>
  <si>
    <t>312001 - 71 8</t>
  </si>
  <si>
    <t>312001 - 71 7</t>
  </si>
  <si>
    <t>239200 - 61 14</t>
  </si>
  <si>
    <t>Kapitálové príjmy ostatné - zriadenie vecného bremena</t>
  </si>
  <si>
    <t>637200 - 61 14</t>
  </si>
  <si>
    <t>Ostatné - správa</t>
  </si>
  <si>
    <t>637012 - 33 01</t>
  </si>
  <si>
    <r>
      <t xml:space="preserve">Všeobecný materiál - </t>
    </r>
    <r>
      <rPr>
        <sz val="10"/>
        <rFont val="Tahoma"/>
        <family val="2"/>
        <charset val="238"/>
      </rPr>
      <t>kvety a vianočná výzdoba</t>
    </r>
  </si>
  <si>
    <r>
      <t xml:space="preserve">Všeobecné služby </t>
    </r>
    <r>
      <rPr>
        <sz val="10"/>
        <rFont val="Tahoma"/>
        <family val="2"/>
        <charset val="238"/>
      </rPr>
      <t>- kvety a vianočná výzdoba</t>
    </r>
  </si>
  <si>
    <t>mzdy + dohody</t>
  </si>
  <si>
    <t>632001 - 61 05</t>
  </si>
  <si>
    <t>632005 - 61 05</t>
  </si>
  <si>
    <t>632001 - 61 07</t>
  </si>
  <si>
    <t>energie</t>
  </si>
  <si>
    <t>IBV Krížava - poplatok za pripojenie SPP</t>
  </si>
  <si>
    <t>prístavba MŠ - vyjadrenie PVPS</t>
  </si>
  <si>
    <t>IBV Krížava - zábezpeka za pripojenie VSD</t>
  </si>
  <si>
    <t>rekonštrukcia - ul. Sládkovičova_II</t>
  </si>
  <si>
    <t>637014 - 61 15</t>
  </si>
  <si>
    <t>637016 - 61 15</t>
  </si>
  <si>
    <t>ZŠ – projekt EÚ MPC Pomáhajúce profesie II. (POP II.)</t>
  </si>
  <si>
    <t>detské ihrisko</t>
  </si>
  <si>
    <t>Kamerový systém</t>
  </si>
  <si>
    <t>614 - 61 45</t>
  </si>
  <si>
    <t>AS - stánok</t>
  </si>
  <si>
    <t>telocvičňa - poplatok za pripojenie SPP</t>
  </si>
  <si>
    <t>prístavba MŠ - žiadosť o NFP</t>
  </si>
  <si>
    <t>IBV Krížava - PD</t>
  </si>
  <si>
    <t xml:space="preserve">MsKS - strecha </t>
  </si>
  <si>
    <t>ul. Sládkovičova - porealizačné zameranie_I</t>
  </si>
  <si>
    <t>ul. Sládkovičova_rekonštrukcia II - vyjadrenie PVPS</t>
  </si>
  <si>
    <t>ul. Sládkovičova - PD - rekonštrukcia II - most</t>
  </si>
  <si>
    <t>Dotácia - TSP - odmeny COVID</t>
  </si>
  <si>
    <t>312001 - 61 46</t>
  </si>
  <si>
    <t>Odmeny - Covid (vrátane odvodov)</t>
  </si>
  <si>
    <t>Úprava lyž. trate</t>
  </si>
  <si>
    <t>prístavba MŠ - aktualizácia PD</t>
  </si>
  <si>
    <t>brána - NC SCHOP</t>
  </si>
  <si>
    <t>multifunkčné zariadenie - tlač, kopírka, skener</t>
  </si>
  <si>
    <t>637001 - 51 51</t>
  </si>
  <si>
    <t>634002 - 51 51</t>
  </si>
  <si>
    <t>633006 - 51 51</t>
  </si>
  <si>
    <t>633013 - 51 51</t>
  </si>
  <si>
    <t>CHRÁNENÁ LIPA</t>
  </si>
  <si>
    <t>Dotácia ŠOP SR - chránená lipa</t>
  </si>
  <si>
    <t>ZŠ – originálne kompetencie (pokrytie výdavkov projektu POP II. – 11, 12/2021...)</t>
  </si>
  <si>
    <t>Odkúpenie pozemku od SPF - ul. Baštová</t>
  </si>
  <si>
    <t>Odkúpenie pozemku od MO SR - kasárne</t>
  </si>
  <si>
    <t>rekonštrukcia hasičskej zbrojnice - spolufinancovanie</t>
  </si>
  <si>
    <t>spolufinancovanie projektov</t>
  </si>
  <si>
    <r>
      <t>Podprogram 1.4 Komunikácia s inšt. a obyv.</t>
    </r>
    <r>
      <rPr>
        <sz val="10"/>
        <color rgb="FF002060"/>
        <rFont val="Tahoma"/>
        <family val="2"/>
        <charset val="238"/>
      </rPr>
      <t>-komunikačná infraštruktúra internet (632004)</t>
    </r>
  </si>
  <si>
    <t>Sčítanie DaB</t>
  </si>
  <si>
    <t xml:space="preserve">Chránená lipa </t>
  </si>
  <si>
    <r>
      <t xml:space="preserve">2023            </t>
    </r>
    <r>
      <rPr>
        <sz val="10"/>
        <color indexed="8"/>
        <rFont val="Tahoma"/>
        <family val="2"/>
        <charset val="238"/>
      </rPr>
      <t>návrh</t>
    </r>
  </si>
  <si>
    <r>
      <t xml:space="preserve">2023 </t>
    </r>
    <r>
      <rPr>
        <sz val="10"/>
        <color indexed="8"/>
        <rFont val="Tahoma"/>
        <family val="2"/>
        <charset val="238"/>
      </rPr>
      <t>návrh</t>
    </r>
  </si>
  <si>
    <t>Rozpočet mesta Podolínec na rok 2022 (2023)</t>
  </si>
  <si>
    <t>10_2022</t>
  </si>
  <si>
    <t>PROGRAMOVÝ ROZPOČET MESTA PODOLÍNEC NA r. 2023 - 2025</t>
  </si>
  <si>
    <t>Schválený dňa: 15.12.2022
Spracovali: Mgr. Michal Marhefka, Andrea Toporecová</t>
  </si>
  <si>
    <t>Programový rozpočet mesta Podolínec na roky 2023-2025 je zostavený v súlade právnymi normami:</t>
  </si>
  <si>
    <t>Príjmová časť programového rozpočtu na roky 2023 - 2025</t>
  </si>
  <si>
    <t>Výdavková časť programového rozpočtu na roky 2023 - 2025</t>
  </si>
  <si>
    <r>
      <t xml:space="preserve">2022             </t>
    </r>
    <r>
      <rPr>
        <sz val="10"/>
        <color indexed="8"/>
        <rFont val="Tahoma"/>
        <family val="2"/>
        <charset val="238"/>
      </rPr>
      <t>schválený</t>
    </r>
  </si>
  <si>
    <r>
      <t xml:space="preserve">2022            </t>
    </r>
    <r>
      <rPr>
        <sz val="10"/>
        <rFont val="Tahoma"/>
        <family val="2"/>
        <charset val="238"/>
      </rPr>
      <t>predp. skutočnosť</t>
    </r>
  </si>
  <si>
    <t>Z predaja kapitálových aktív</t>
  </si>
  <si>
    <t>OZ, nadácii, neinvestičnému fondu</t>
  </si>
  <si>
    <t>ZŠ s MŠ - originálne kompetencie - odmeny z KZVS</t>
  </si>
  <si>
    <t>rekonštrukcia hasičskej zbrojnice - 3D nápis</t>
  </si>
  <si>
    <t>dvere - múzeum</t>
  </si>
  <si>
    <r>
      <t xml:space="preserve">2022 </t>
    </r>
    <r>
      <rPr>
        <sz val="10"/>
        <color indexed="8"/>
        <rFont val="Tahoma"/>
        <family val="2"/>
        <charset val="238"/>
      </rPr>
      <t>schválený</t>
    </r>
  </si>
  <si>
    <r>
      <t xml:space="preserve">2024 </t>
    </r>
    <r>
      <rPr>
        <sz val="10"/>
        <color indexed="8"/>
        <rFont val="Tahoma"/>
        <family val="2"/>
        <charset val="238"/>
      </rPr>
      <t>návrh</t>
    </r>
  </si>
  <si>
    <r>
      <t xml:space="preserve">2022             </t>
    </r>
    <r>
      <rPr>
        <sz val="10"/>
        <color indexed="8"/>
        <rFont val="Tahoma"/>
        <family val="2"/>
        <charset val="238"/>
      </rPr>
      <t>upravený</t>
    </r>
  </si>
  <si>
    <r>
      <t xml:space="preserve">Programový rozpočet na rok 2023 je navrhnutý ako vyrovnaný t. j. rozdiel medzi príjmami a výdavkami je nula. Celkové finančné prostriedky sú schválené vo výške </t>
    </r>
    <r>
      <rPr>
        <b/>
        <sz val="11"/>
        <rFont val="Calibri"/>
        <family val="2"/>
        <charset val="238"/>
        <scheme val="minor"/>
      </rPr>
      <t>3 160 418,58 €</t>
    </r>
    <r>
      <rPr>
        <sz val="11"/>
        <rFont val="Calibri"/>
        <family val="2"/>
        <charset val="238"/>
        <scheme val="minor"/>
      </rPr>
      <t xml:space="preserve">. Bežný rozpočet je prebytkový, bežné príjmy predstavujú sumu </t>
    </r>
    <r>
      <rPr>
        <b/>
        <sz val="11"/>
        <rFont val="Calibri"/>
        <family val="2"/>
        <charset val="238"/>
        <scheme val="minor"/>
      </rPr>
      <t>3 160 388,58 €</t>
    </r>
    <r>
      <rPr>
        <sz val="11"/>
        <rFont val="Calibri"/>
        <family val="2"/>
        <charset val="238"/>
        <scheme val="minor"/>
      </rPr>
      <t xml:space="preserve"> a bežné výdavky </t>
    </r>
    <r>
      <rPr>
        <b/>
        <sz val="11"/>
        <rFont val="Calibri"/>
        <family val="2"/>
        <charset val="238"/>
        <scheme val="minor"/>
      </rPr>
      <t>3 106 135,74 €</t>
    </r>
    <r>
      <rPr>
        <sz val="11"/>
        <rFont val="Calibri"/>
        <family val="2"/>
        <charset val="238"/>
        <scheme val="minor"/>
      </rPr>
      <t>. Súčasťou bežného rozpočtu je aj rozpočet Základnej školy s materskou školou, Školská 2 Podolínec (ďalej len "škola). Finančné operácie príjem  je schodkový, finančné príjmy sú vo výške</t>
    </r>
    <r>
      <rPr>
        <b/>
        <sz val="11"/>
        <rFont val="Calibri"/>
        <family val="2"/>
        <charset val="238"/>
        <scheme val="minor"/>
      </rPr>
      <t xml:space="preserve"> 30,-  €</t>
    </r>
    <r>
      <rPr>
        <sz val="11"/>
        <rFont val="Calibri"/>
        <family val="2"/>
        <charset val="238"/>
        <scheme val="minor"/>
      </rPr>
      <t xml:space="preserve"> a finančné operácie výdavky sú </t>
    </r>
    <r>
      <rPr>
        <b/>
        <sz val="11"/>
        <rFont val="Calibri"/>
        <family val="2"/>
        <charset val="238"/>
        <scheme val="minor"/>
      </rPr>
      <t>54 252,84 €</t>
    </r>
    <r>
      <rPr>
        <sz val="11"/>
        <rFont val="Calibri"/>
        <family val="2"/>
        <charset val="238"/>
        <scheme val="minor"/>
      </rPr>
      <t>.</t>
    </r>
  </si>
  <si>
    <t xml:space="preserve">Mesto dostáva finančné prostriedky na prenesený výkon štátnej správy (matrika, stavebný úrad, evidencia obyvateľov, osobitný príjemca sociálnych dávok), dotáciu na stravu a školské potreby pre deti materskej školy a žiakov základnej školy, dotáciu na voľby resp. na sčítanie domov a bytov.. Na základe žiadosti mesto dostáva príspevok na centrum voľného času (CVČ) od obcí, v ktorých majú žiaci trvalý pobyt. Dotácia na prenesené kompetencie pre základnú školu a príspevok pre CVČ sú príjmom rozpočtu školy. Dotácia z úradu práce slúži na financovanie zamestnávania občanov vedených v evidencii nezamestnaných. Okrem toho sem patria príjmy z grantov a nenávratné finančné prostriedky z implementovaných projektov. </t>
  </si>
  <si>
    <r>
      <t xml:space="preserve">2022 </t>
    </r>
    <r>
      <rPr>
        <sz val="10"/>
        <rFont val="Tahoma"/>
        <family val="2"/>
        <charset val="238"/>
      </rPr>
      <t>upravený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</si>
</sst>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b/>
      <sz val="10"/>
      <color rgb="FFFF0000"/>
      <name val="Tahoma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Tahoma"/>
      <family val="2"/>
      <charset val="238"/>
    </font>
    <font>
      <b/>
      <sz val="10"/>
      <color rgb="FF002060"/>
      <name val="Tahoma"/>
      <family val="2"/>
      <charset val="238"/>
    </font>
    <font>
      <sz val="10"/>
      <color rgb="FF002060"/>
      <name val="Tahoma"/>
      <family val="2"/>
      <charset val="238"/>
    </font>
    <font>
      <b/>
      <sz val="10"/>
      <color theme="9" tint="-0.499984740745262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rgb="FF002060"/>
      <name val="Calibri"/>
      <family val="2"/>
      <charset val="238"/>
    </font>
    <font>
      <b/>
      <sz val="11"/>
      <color theme="9" tint="-0.499984740745262"/>
      <name val="Tahoma"/>
      <family val="2"/>
      <charset val="238"/>
    </font>
    <font>
      <sz val="11"/>
      <color theme="1"/>
      <name val="Calibri Light"/>
      <family val="2"/>
      <charset val="238"/>
      <scheme val="major"/>
    </font>
    <font>
      <b/>
      <sz val="10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00B050"/>
      <name val="Tahoma"/>
      <family val="2"/>
      <charset val="238"/>
    </font>
    <font>
      <b/>
      <sz val="10"/>
      <color theme="7" tint="-0.249977111117893"/>
      <name val="Tahoma"/>
      <family val="2"/>
      <charset val="238"/>
    </font>
    <font>
      <sz val="10"/>
      <color theme="7" tint="-0.249977111117893"/>
      <name val="Tahoma"/>
      <family val="2"/>
      <charset val="238"/>
    </font>
    <font>
      <b/>
      <sz val="16"/>
      <color rgb="FF002060"/>
      <name val="Calibri"/>
      <family val="2"/>
      <charset val="238"/>
      <scheme val="minor"/>
    </font>
    <font>
      <b/>
      <sz val="11"/>
      <color rgb="FF002060"/>
      <name val="Tahoma"/>
      <family val="2"/>
      <charset val="238"/>
    </font>
    <font>
      <sz val="10"/>
      <color theme="9" tint="-0.499984740745262"/>
      <name val="Tahoma"/>
      <family val="2"/>
      <charset val="238"/>
    </font>
    <font>
      <b/>
      <sz val="11"/>
      <color rgb="FFFF0000"/>
      <name val="Calibri"/>
      <family val="2"/>
      <charset val="238"/>
    </font>
    <font>
      <sz val="12"/>
      <color rgb="FF002060"/>
      <name val="Calibri"/>
      <family val="2"/>
      <charset val="238"/>
      <scheme val="minor"/>
    </font>
    <font>
      <b/>
      <sz val="10"/>
      <color rgb="FF000000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theme="1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0"/>
      <color rgb="FF7030A0"/>
      <name val="Tahoma"/>
      <family val="2"/>
      <charset val="238"/>
    </font>
    <font>
      <b/>
      <sz val="11"/>
      <color rgb="FF00B05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B5B5FF"/>
        <bgColor indexed="64"/>
      </patternFill>
    </fill>
    <fill>
      <patternFill patternType="solid">
        <fgColor rgb="FFB5B5FF"/>
        <bgColor indexed="5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2" fillId="0" borderId="0" xfId="0" applyFont="1"/>
    <xf numFmtId="0" fontId="7" fillId="0" borderId="0" xfId="0" applyFont="1" applyAlignment="1">
      <alignment vertical="center"/>
    </xf>
    <xf numFmtId="0" fontId="10" fillId="0" borderId="0" xfId="0" applyFont="1"/>
    <xf numFmtId="4" fontId="11" fillId="2" borderId="0" xfId="0" applyNumberFormat="1" applyFont="1" applyFill="1"/>
    <xf numFmtId="0" fontId="11" fillId="3" borderId="0" xfId="1" applyFont="1" applyFill="1"/>
    <xf numFmtId="4" fontId="2" fillId="0" borderId="0" xfId="0" applyNumberFormat="1" applyFont="1"/>
    <xf numFmtId="0" fontId="2" fillId="4" borderId="0" xfId="0" applyFont="1" applyFill="1"/>
    <xf numFmtId="0" fontId="3" fillId="4" borderId="0" xfId="1" applyFont="1" applyFill="1" applyAlignment="1">
      <alignment vertical="center"/>
    </xf>
    <xf numFmtId="4" fontId="13" fillId="4" borderId="0" xfId="0" applyNumberFormat="1" applyFont="1" applyFill="1"/>
    <xf numFmtId="0" fontId="2" fillId="2" borderId="0" xfId="0" applyFont="1" applyFill="1"/>
    <xf numFmtId="4" fontId="3" fillId="4" borderId="0" xfId="0" applyNumberFormat="1" applyFont="1" applyFill="1" applyAlignment="1">
      <alignment horizontal="center" vertical="center" wrapText="1"/>
    </xf>
    <xf numFmtId="0" fontId="12" fillId="5" borderId="0" xfId="0" applyFont="1" applyFill="1"/>
    <xf numFmtId="0" fontId="11" fillId="0" borderId="0" xfId="0" applyFont="1"/>
    <xf numFmtId="0" fontId="5" fillId="0" borderId="0" xfId="0" applyFont="1"/>
    <xf numFmtId="4" fontId="10" fillId="0" borderId="0" xfId="0" applyNumberFormat="1" applyFont="1"/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4" fontId="8" fillId="0" borderId="0" xfId="0" applyNumberFormat="1" applyFont="1" applyAlignment="1">
      <alignment horizontal="right" vertical="center"/>
    </xf>
    <xf numFmtId="4" fontId="9" fillId="0" borderId="0" xfId="0" applyNumberFormat="1" applyFont="1" applyAlignment="1">
      <alignment horizontal="right" vertical="center"/>
    </xf>
    <xf numFmtId="0" fontId="15" fillId="2" borderId="0" xfId="0" applyFont="1" applyFill="1" applyAlignment="1">
      <alignment vertical="center"/>
    </xf>
    <xf numFmtId="4" fontId="15" fillId="2" borderId="0" xfId="0" applyNumberFormat="1" applyFont="1" applyFill="1" applyAlignment="1">
      <alignment horizontal="right" vertical="center"/>
    </xf>
    <xf numFmtId="4" fontId="17" fillId="0" borderId="0" xfId="0" applyNumberFormat="1" applyFont="1" applyAlignment="1">
      <alignment horizontal="right" vertical="center"/>
    </xf>
    <xf numFmtId="0" fontId="11" fillId="5" borderId="0" xfId="0" applyFont="1" applyFill="1"/>
    <xf numFmtId="4" fontId="11" fillId="5" borderId="0" xfId="0" applyNumberFormat="1" applyFont="1" applyFill="1"/>
    <xf numFmtId="0" fontId="12" fillId="0" borderId="0" xfId="0" applyFont="1"/>
    <xf numFmtId="0" fontId="12" fillId="0" borderId="0" xfId="0" applyFont="1" applyAlignment="1">
      <alignment horizontal="right"/>
    </xf>
    <xf numFmtId="0" fontId="22" fillId="0" borderId="0" xfId="0" applyFont="1"/>
    <xf numFmtId="0" fontId="18" fillId="0" borderId="0" xfId="0" applyFont="1"/>
    <xf numFmtId="4" fontId="18" fillId="0" borderId="0" xfId="0" applyNumberFormat="1" applyFont="1"/>
    <xf numFmtId="0" fontId="21" fillId="0" borderId="0" xfId="0" applyFont="1"/>
    <xf numFmtId="0" fontId="18" fillId="0" borderId="0" xfId="0" applyFont="1" applyAlignment="1">
      <alignment horizontal="left"/>
    </xf>
    <xf numFmtId="0" fontId="10" fillId="9" borderId="0" xfId="0" applyFont="1" applyFill="1"/>
    <xf numFmtId="0" fontId="5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0" fontId="12" fillId="8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1" fillId="5" borderId="0" xfId="0" applyNumberFormat="1" applyFont="1" applyFill="1" applyAlignment="1">
      <alignment horizontal="right"/>
    </xf>
    <xf numFmtId="4" fontId="11" fillId="5" borderId="0" xfId="0" applyNumberFormat="1" applyFont="1" applyFill="1" applyAlignment="1">
      <alignment horizontal="right" vertical="center" wrapText="1"/>
    </xf>
    <xf numFmtId="0" fontId="7" fillId="10" borderId="0" xfId="0" applyFont="1" applyFill="1"/>
    <xf numFmtId="4" fontId="7" fillId="10" borderId="0" xfId="0" applyNumberFormat="1" applyFont="1" applyFill="1"/>
    <xf numFmtId="4" fontId="18" fillId="7" borderId="0" xfId="0" applyNumberFormat="1" applyFont="1" applyFill="1"/>
    <xf numFmtId="4" fontId="7" fillId="10" borderId="0" xfId="0" applyNumberFormat="1" applyFont="1" applyFill="1" applyAlignment="1">
      <alignment horizontal="right"/>
    </xf>
    <xf numFmtId="0" fontId="12" fillId="8" borderId="0" xfId="0" applyFont="1" applyFill="1" applyAlignment="1">
      <alignment horizontal="right"/>
    </xf>
    <xf numFmtId="0" fontId="12" fillId="11" borderId="0" xfId="0" applyFont="1" applyFill="1" applyAlignment="1">
      <alignment horizontal="right"/>
    </xf>
    <xf numFmtId="4" fontId="5" fillId="0" borderId="0" xfId="0" applyNumberFormat="1" applyFont="1" applyFill="1"/>
    <xf numFmtId="0" fontId="18" fillId="0" borderId="0" xfId="0" applyFont="1" applyFill="1"/>
    <xf numFmtId="0" fontId="10" fillId="0" borderId="0" xfId="0" applyFont="1" applyFill="1"/>
    <xf numFmtId="0" fontId="18" fillId="0" borderId="0" xfId="0" applyFont="1" applyFill="1" applyAlignment="1">
      <alignment horizontal="left"/>
    </xf>
    <xf numFmtId="4" fontId="18" fillId="0" borderId="0" xfId="0" applyNumberFormat="1" applyFont="1" applyFill="1"/>
    <xf numFmtId="0" fontId="10" fillId="0" borderId="0" xfId="0" applyFont="1" applyFill="1" applyAlignment="1">
      <alignment horizontal="left"/>
    </xf>
    <xf numFmtId="4" fontId="10" fillId="0" borderId="0" xfId="0" applyNumberFormat="1" applyFont="1" applyFill="1"/>
    <xf numFmtId="4" fontId="6" fillId="0" borderId="0" xfId="0" applyNumberFormat="1" applyFont="1"/>
    <xf numFmtId="0" fontId="3" fillId="4" borderId="0" xfId="1" applyFont="1" applyFill="1" applyAlignment="1">
      <alignment horizontal="left" vertical="center"/>
    </xf>
    <xf numFmtId="0" fontId="2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11" fillId="3" borderId="0" xfId="1" applyFont="1" applyFill="1" applyAlignment="1">
      <alignment horizontal="left"/>
    </xf>
    <xf numFmtId="0" fontId="12" fillId="11" borderId="0" xfId="0" applyFont="1" applyFill="1" applyAlignment="1">
      <alignment horizontal="left" vertical="center"/>
    </xf>
    <xf numFmtId="0" fontId="12" fillId="11" borderId="0" xfId="0" applyFont="1" applyFill="1" applyAlignment="1">
      <alignment horizontal="left"/>
    </xf>
    <xf numFmtId="0" fontId="11" fillId="5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2" fillId="8" borderId="0" xfId="0" applyFont="1" applyFill="1" applyAlignment="1">
      <alignment horizontal="left"/>
    </xf>
    <xf numFmtId="0" fontId="7" fillId="10" borderId="0" xfId="0" applyFont="1" applyFill="1" applyAlignment="1">
      <alignment horizontal="left"/>
    </xf>
    <xf numFmtId="0" fontId="12" fillId="5" borderId="0" xfId="0" applyFont="1" applyFill="1" applyAlignment="1">
      <alignment horizontal="left"/>
    </xf>
    <xf numFmtId="0" fontId="0" fillId="0" borderId="0" xfId="0" applyFill="1"/>
    <xf numFmtId="3" fontId="2" fillId="0" borderId="0" xfId="0" applyNumberFormat="1" applyFont="1" applyAlignment="1">
      <alignment horizontal="left"/>
    </xf>
    <xf numFmtId="4" fontId="6" fillId="8" borderId="0" xfId="0" applyNumberFormat="1" applyFont="1" applyFill="1"/>
    <xf numFmtId="0" fontId="18" fillId="0" borderId="0" xfId="0" applyFont="1" applyAlignment="1">
      <alignment horizontal="right"/>
    </xf>
    <xf numFmtId="0" fontId="23" fillId="0" borderId="0" xfId="0" applyFont="1"/>
    <xf numFmtId="4" fontId="23" fillId="0" borderId="0" xfId="0" applyNumberFormat="1" applyFont="1"/>
    <xf numFmtId="0" fontId="23" fillId="0" borderId="0" xfId="0" applyFont="1" applyAlignment="1">
      <alignment horizontal="left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 applyFill="1"/>
    <xf numFmtId="0" fontId="7" fillId="0" borderId="0" xfId="0" applyFont="1" applyFill="1"/>
    <xf numFmtId="4" fontId="23" fillId="7" borderId="0" xfId="0" applyNumberFormat="1" applyFont="1" applyFill="1"/>
    <xf numFmtId="0" fontId="24" fillId="9" borderId="0" xfId="0" applyFont="1" applyFill="1"/>
    <xf numFmtId="0" fontId="23" fillId="9" borderId="0" xfId="0" applyFont="1" applyFill="1" applyAlignment="1">
      <alignment horizontal="left"/>
    </xf>
    <xf numFmtId="0" fontId="23" fillId="9" borderId="0" xfId="0" applyFont="1" applyFill="1"/>
    <xf numFmtId="4" fontId="23" fillId="9" borderId="0" xfId="0" applyNumberFormat="1" applyFont="1" applyFill="1"/>
    <xf numFmtId="0" fontId="18" fillId="9" borderId="0" xfId="0" applyFont="1" applyFill="1" applyAlignment="1">
      <alignment horizontal="left"/>
    </xf>
    <xf numFmtId="0" fontId="2" fillId="9" borderId="0" xfId="0" applyFont="1" applyFill="1"/>
    <xf numFmtId="0" fontId="2" fillId="9" borderId="0" xfId="0" applyFont="1" applyFill="1" applyAlignment="1">
      <alignment horizontal="left"/>
    </xf>
    <xf numFmtId="0" fontId="2" fillId="0" borderId="0" xfId="0" applyFont="1" applyFill="1"/>
    <xf numFmtId="0" fontId="3" fillId="4" borderId="0" xfId="1" applyFont="1" applyFill="1" applyAlignment="1">
      <alignment horizontal="center" vertical="center" wrapText="1"/>
    </xf>
    <xf numFmtId="4" fontId="18" fillId="0" borderId="0" xfId="0" applyNumberFormat="1" applyFont="1" applyAlignment="1">
      <alignment horizontal="right"/>
    </xf>
    <xf numFmtId="4" fontId="23" fillId="0" borderId="0" xfId="0" applyNumberFormat="1" applyFont="1" applyAlignment="1">
      <alignment horizontal="right"/>
    </xf>
    <xf numFmtId="4" fontId="10" fillId="8" borderId="0" xfId="0" applyNumberFormat="1" applyFont="1" applyFill="1"/>
    <xf numFmtId="4" fontId="18" fillId="0" borderId="0" xfId="0" applyNumberFormat="1" applyFont="1" applyAlignment="1">
      <alignment horizontal="right" vertical="center"/>
    </xf>
    <xf numFmtId="4" fontId="10" fillId="11" borderId="0" xfId="0" applyNumberFormat="1" applyFont="1" applyFill="1" applyAlignment="1">
      <alignment horizontal="right" vertical="center"/>
    </xf>
    <xf numFmtId="4" fontId="18" fillId="0" borderId="0" xfId="0" applyNumberFormat="1" applyFont="1" applyFill="1" applyAlignment="1">
      <alignment horizontal="right" vertical="center"/>
    </xf>
    <xf numFmtId="4" fontId="18" fillId="5" borderId="0" xfId="0" applyNumberFormat="1" applyFont="1" applyFill="1" applyAlignment="1">
      <alignment horizontal="right" vertical="center" wrapText="1"/>
    </xf>
    <xf numFmtId="4" fontId="10" fillId="7" borderId="0" xfId="0" applyNumberFormat="1" applyFont="1" applyFill="1"/>
    <xf numFmtId="4" fontId="12" fillId="0" borderId="0" xfId="0" applyNumberFormat="1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vertical="center"/>
    </xf>
    <xf numFmtId="4" fontId="7" fillId="0" borderId="0" xfId="0" applyNumberFormat="1" applyFont="1" applyFill="1"/>
    <xf numFmtId="4" fontId="23" fillId="0" borderId="0" xfId="0" applyNumberFormat="1" applyFont="1" applyFill="1"/>
    <xf numFmtId="49" fontId="21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center" vertical="center"/>
    </xf>
    <xf numFmtId="49" fontId="19" fillId="0" borderId="0" xfId="0" applyNumberFormat="1" applyFont="1" applyAlignment="1">
      <alignment horizontal="center" vertical="center"/>
    </xf>
    <xf numFmtId="0" fontId="27" fillId="4" borderId="0" xfId="0" applyFont="1" applyFill="1"/>
    <xf numFmtId="0" fontId="13" fillId="4" borderId="0" xfId="1" applyFont="1" applyFill="1" applyAlignment="1">
      <alignment horizontal="left" vertical="center"/>
    </xf>
    <xf numFmtId="0" fontId="13" fillId="4" borderId="0" xfId="1" applyFont="1" applyFill="1" applyAlignment="1">
      <alignment vertical="center"/>
    </xf>
    <xf numFmtId="1" fontId="13" fillId="4" borderId="0" xfId="1" applyNumberFormat="1" applyFont="1" applyFill="1" applyAlignment="1">
      <alignment horizontal="center" vertical="center" wrapText="1"/>
    </xf>
    <xf numFmtId="1" fontId="13" fillId="4" borderId="0" xfId="0" applyNumberFormat="1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4" borderId="2" xfId="0" applyFont="1" applyFill="1" applyBorder="1"/>
    <xf numFmtId="4" fontId="13" fillId="4" borderId="2" xfId="0" applyNumberFormat="1" applyFont="1" applyFill="1" applyBorder="1" applyAlignment="1">
      <alignment horizontal="right"/>
    </xf>
    <xf numFmtId="4" fontId="7" fillId="4" borderId="2" xfId="0" applyNumberFormat="1" applyFont="1" applyFill="1" applyBorder="1"/>
    <xf numFmtId="4" fontId="13" fillId="4" borderId="2" xfId="0" applyNumberFormat="1" applyFont="1" applyFill="1" applyBorder="1"/>
    <xf numFmtId="0" fontId="2" fillId="4" borderId="3" xfId="0" applyFont="1" applyFill="1" applyBorder="1"/>
    <xf numFmtId="4" fontId="13" fillId="4" borderId="3" xfId="0" applyNumberFormat="1" applyFont="1" applyFill="1" applyBorder="1"/>
    <xf numFmtId="0" fontId="11" fillId="5" borderId="0" xfId="0" applyFont="1" applyFill="1" applyAlignment="1">
      <alignment vertical="center"/>
    </xf>
    <xf numFmtId="0" fontId="11" fillId="5" borderId="0" xfId="0" applyFont="1" applyFill="1" applyAlignment="1">
      <alignment horizontal="left" vertical="center"/>
    </xf>
    <xf numFmtId="4" fontId="11" fillId="5" borderId="0" xfId="0" applyNumberFormat="1" applyFont="1" applyFill="1" applyAlignment="1">
      <alignment vertical="center"/>
    </xf>
    <xf numFmtId="0" fontId="0" fillId="7" borderId="0" xfId="0" applyFill="1"/>
    <xf numFmtId="0" fontId="2" fillId="4" borderId="3" xfId="0" applyFont="1" applyFill="1" applyBorder="1" applyAlignment="1">
      <alignment horizontal="left" vertical="center"/>
    </xf>
    <xf numFmtId="0" fontId="7" fillId="4" borderId="3" xfId="0" applyFont="1" applyFill="1" applyBorder="1" applyAlignment="1">
      <alignment horizontal="left" vertical="center"/>
    </xf>
    <xf numFmtId="4" fontId="7" fillId="4" borderId="3" xfId="0" applyNumberFormat="1" applyFont="1" applyFill="1" applyBorder="1" applyAlignment="1">
      <alignment vertical="center"/>
    </xf>
    <xf numFmtId="4" fontId="11" fillId="12" borderId="1" xfId="0" applyNumberFormat="1" applyFont="1" applyFill="1" applyBorder="1"/>
    <xf numFmtId="4" fontId="11" fillId="12" borderId="2" xfId="0" applyNumberFormat="1" applyFont="1" applyFill="1" applyBorder="1"/>
    <xf numFmtId="0" fontId="12" fillId="0" borderId="0" xfId="0" applyFont="1" applyFill="1"/>
    <xf numFmtId="0" fontId="12" fillId="0" borderId="0" xfId="0" applyFont="1" applyFill="1" applyAlignment="1">
      <alignment horizontal="left" vertical="center"/>
    </xf>
    <xf numFmtId="4" fontId="13" fillId="4" borderId="3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6" fillId="0" borderId="2" xfId="0" applyFont="1" applyFill="1" applyBorder="1"/>
    <xf numFmtId="0" fontId="11" fillId="0" borderId="2" xfId="0" applyFont="1" applyFill="1" applyBorder="1" applyAlignment="1">
      <alignment horizontal="left"/>
    </xf>
    <xf numFmtId="4" fontId="11" fillId="0" borderId="2" xfId="0" applyNumberFormat="1" applyFont="1" applyFill="1" applyBorder="1" applyAlignment="1">
      <alignment horizontal="right"/>
    </xf>
    <xf numFmtId="4" fontId="11" fillId="0" borderId="2" xfId="0" applyNumberFormat="1" applyFont="1" applyFill="1" applyBorder="1"/>
    <xf numFmtId="0" fontId="27" fillId="4" borderId="2" xfId="0" applyFont="1" applyFill="1" applyBorder="1"/>
    <xf numFmtId="4" fontId="7" fillId="4" borderId="0" xfId="0" applyNumberFormat="1" applyFont="1" applyFill="1" applyAlignment="1">
      <alignment horizontal="right"/>
    </xf>
    <xf numFmtId="0" fontId="7" fillId="4" borderId="3" xfId="0" applyFont="1" applyFill="1" applyBorder="1"/>
    <xf numFmtId="0" fontId="7" fillId="4" borderId="3" xfId="0" applyFont="1" applyFill="1" applyBorder="1" applyAlignment="1">
      <alignment horizontal="left"/>
    </xf>
    <xf numFmtId="4" fontId="7" fillId="4" borderId="3" xfId="0" applyNumberFormat="1" applyFont="1" applyFill="1" applyBorder="1" applyAlignment="1">
      <alignment horizontal="right"/>
    </xf>
    <xf numFmtId="4" fontId="11" fillId="12" borderId="1" xfId="0" applyNumberFormat="1" applyFont="1" applyFill="1" applyBorder="1" applyAlignment="1"/>
    <xf numFmtId="0" fontId="7" fillId="4" borderId="2" xfId="0" applyFont="1" applyFill="1" applyBorder="1"/>
    <xf numFmtId="0" fontId="7" fillId="4" borderId="2" xfId="0" applyFont="1" applyFill="1" applyBorder="1" applyAlignment="1">
      <alignment horizontal="left"/>
    </xf>
    <xf numFmtId="4" fontId="11" fillId="0" borderId="0" xfId="0" applyNumberFormat="1" applyFont="1" applyFill="1"/>
    <xf numFmtId="4" fontId="3" fillId="4" borderId="0" xfId="1" applyNumberFormat="1" applyFont="1" applyFill="1" applyAlignment="1">
      <alignment horizontal="center" vertical="center" wrapText="1"/>
    </xf>
    <xf numFmtId="4" fontId="18" fillId="4" borderId="0" xfId="0" applyNumberFormat="1" applyFont="1" applyFill="1" applyAlignment="1">
      <alignment horizontal="center" vertical="center" wrapText="1"/>
    </xf>
    <xf numFmtId="4" fontId="18" fillId="4" borderId="2" xfId="0" applyNumberFormat="1" applyFont="1" applyFill="1" applyBorder="1" applyAlignment="1">
      <alignment horizontal="right"/>
    </xf>
    <xf numFmtId="4" fontId="18" fillId="0" borderId="2" xfId="0" applyNumberFormat="1" applyFont="1" applyFill="1" applyBorder="1" applyAlignment="1">
      <alignment horizontal="right"/>
    </xf>
    <xf numFmtId="4" fontId="18" fillId="4" borderId="3" xfId="0" applyNumberFormat="1" applyFont="1" applyFill="1" applyBorder="1" applyAlignment="1">
      <alignment horizontal="right"/>
    </xf>
    <xf numFmtId="4" fontId="18" fillId="5" borderId="0" xfId="0" applyNumberFormat="1" applyFont="1" applyFill="1" applyAlignment="1">
      <alignment vertical="center"/>
    </xf>
    <xf numFmtId="0" fontId="28" fillId="6" borderId="0" xfId="0" applyFont="1" applyFill="1" applyAlignment="1">
      <alignment vertical="center"/>
    </xf>
    <xf numFmtId="4" fontId="28" fillId="6" borderId="0" xfId="0" applyNumberFormat="1" applyFont="1" applyFill="1" applyAlignment="1">
      <alignment horizontal="right" vertical="center"/>
    </xf>
    <xf numFmtId="4" fontId="2" fillId="0" borderId="0" xfId="0" applyNumberFormat="1" applyFont="1" applyFill="1"/>
    <xf numFmtId="4" fontId="13" fillId="0" borderId="0" xfId="0" applyNumberFormat="1" applyFont="1" applyFill="1"/>
    <xf numFmtId="4" fontId="10" fillId="8" borderId="0" xfId="0" applyNumberFormat="1" applyFont="1" applyFill="1" applyAlignment="1">
      <alignment horizontal="right"/>
    </xf>
    <xf numFmtId="0" fontId="10" fillId="8" borderId="0" xfId="0" applyFont="1" applyFill="1" applyAlignment="1">
      <alignment horizontal="left"/>
    </xf>
    <xf numFmtId="4" fontId="18" fillId="0" borderId="0" xfId="0" applyNumberFormat="1" applyFont="1" applyFill="1" applyAlignment="1">
      <alignment horizontal="right"/>
    </xf>
    <xf numFmtId="4" fontId="18" fillId="0" borderId="0" xfId="0" applyNumberFormat="1" applyFont="1" applyAlignment="1">
      <alignment vertical="center"/>
    </xf>
    <xf numFmtId="4" fontId="12" fillId="0" borderId="0" xfId="0" applyNumberFormat="1" applyFont="1" applyFill="1" applyAlignment="1">
      <alignment horizontal="right" vertical="center"/>
    </xf>
    <xf numFmtId="4" fontId="8" fillId="0" borderId="0" xfId="0" applyNumberFormat="1" applyFont="1" applyAlignment="1">
      <alignment vertical="center"/>
    </xf>
    <xf numFmtId="4" fontId="15" fillId="2" borderId="0" xfId="0" applyNumberFormat="1" applyFont="1" applyFill="1" applyAlignment="1">
      <alignment vertical="center"/>
    </xf>
    <xf numFmtId="4" fontId="11" fillId="0" borderId="0" xfId="0" applyNumberFormat="1" applyFont="1" applyFill="1" applyAlignment="1">
      <alignment horizontal="right" vertical="center"/>
    </xf>
    <xf numFmtId="0" fontId="7" fillId="4" borderId="1" xfId="0" applyFont="1" applyFill="1" applyBorder="1"/>
    <xf numFmtId="0" fontId="7" fillId="4" borderId="1" xfId="0" applyFont="1" applyFill="1" applyBorder="1" applyAlignment="1">
      <alignment horizontal="left"/>
    </xf>
    <xf numFmtId="0" fontId="16" fillId="4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1" fillId="0" borderId="0" xfId="1" applyFont="1" applyFill="1" applyAlignment="1">
      <alignment horizontal="left" vertical="center"/>
    </xf>
    <xf numFmtId="0" fontId="11" fillId="0" borderId="0" xfId="1" applyFont="1" applyFill="1" applyAlignment="1">
      <alignment vertical="center"/>
    </xf>
    <xf numFmtId="4" fontId="11" fillId="0" borderId="0" xfId="1" applyNumberFormat="1" applyFont="1" applyFill="1" applyAlignment="1">
      <alignment vertical="center"/>
    </xf>
    <xf numFmtId="4" fontId="11" fillId="5" borderId="0" xfId="0" applyNumberFormat="1" applyFont="1" applyFill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7" fillId="4" borderId="0" xfId="0" applyFont="1" applyFill="1" applyAlignment="1">
      <alignment horizontal="left" vertical="center"/>
    </xf>
    <xf numFmtId="4" fontId="7" fillId="4" borderId="0" xfId="0" applyNumberFormat="1" applyFont="1" applyFill="1" applyAlignment="1">
      <alignment vertical="center"/>
    </xf>
    <xf numFmtId="4" fontId="7" fillId="4" borderId="0" xfId="0" applyNumberFormat="1" applyFont="1" applyFill="1" applyAlignment="1">
      <alignment horizontal="right" vertical="center"/>
    </xf>
    <xf numFmtId="0" fontId="5" fillId="8" borderId="0" xfId="0" applyFont="1" applyFill="1" applyAlignment="1">
      <alignment horizontal="left"/>
    </xf>
    <xf numFmtId="4" fontId="18" fillId="5" borderId="0" xfId="0" applyNumberFormat="1" applyFont="1" applyFill="1"/>
    <xf numFmtId="0" fontId="10" fillId="0" borderId="0" xfId="0" applyFont="1" applyAlignment="1">
      <alignment horizontal="left" vertical="center"/>
    </xf>
    <xf numFmtId="4" fontId="10" fillId="13" borderId="0" xfId="0" applyNumberFormat="1" applyFont="1" applyFill="1"/>
    <xf numFmtId="4" fontId="18" fillId="13" borderId="0" xfId="0" applyNumberFormat="1" applyFont="1" applyFill="1"/>
    <xf numFmtId="4" fontId="6" fillId="13" borderId="0" xfId="0" applyNumberFormat="1" applyFont="1" applyFill="1"/>
    <xf numFmtId="4" fontId="0" fillId="0" borderId="0" xfId="0" applyNumberFormat="1" applyFill="1"/>
    <xf numFmtId="0" fontId="21" fillId="0" borderId="0" xfId="0" applyFont="1" applyFill="1" applyAlignment="1">
      <alignment horizontal="center"/>
    </xf>
    <xf numFmtId="4" fontId="30" fillId="0" borderId="0" xfId="0" applyNumberFormat="1" applyFont="1" applyFill="1"/>
    <xf numFmtId="0" fontId="21" fillId="9" borderId="0" xfId="0" applyFont="1" applyFill="1"/>
    <xf numFmtId="4" fontId="23" fillId="0" borderId="0" xfId="0" applyNumberFormat="1" applyFont="1" applyFill="1" applyAlignment="1">
      <alignment horizontal="right" vertical="center"/>
    </xf>
    <xf numFmtId="0" fontId="21" fillId="0" borderId="0" xfId="0" applyFont="1" applyFill="1" applyAlignment="1">
      <alignment horizontal="center"/>
    </xf>
    <xf numFmtId="4" fontId="10" fillId="13" borderId="0" xfId="0" applyNumberFormat="1" applyFont="1" applyFill="1" applyAlignment="1">
      <alignment horizontal="right" vertical="center"/>
    </xf>
    <xf numFmtId="4" fontId="18" fillId="0" borderId="0" xfId="0" applyNumberFormat="1" applyFont="1" applyFill="1" applyAlignment="1">
      <alignment horizontal="right" vertical="center"/>
    </xf>
    <xf numFmtId="0" fontId="2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 vertical="center"/>
    </xf>
    <xf numFmtId="4" fontId="5" fillId="0" borderId="0" xfId="0" applyNumberFormat="1" applyFont="1" applyFill="1" applyAlignment="1">
      <alignment horizontal="right" vertical="center"/>
    </xf>
    <xf numFmtId="4" fontId="3" fillId="14" borderId="0" xfId="1" applyNumberFormat="1" applyFont="1" applyFill="1" applyAlignment="1">
      <alignment horizontal="center" vertical="center" wrapText="1"/>
    </xf>
    <xf numFmtId="4" fontId="5" fillId="14" borderId="0" xfId="0" applyNumberFormat="1" applyFont="1" applyFill="1" applyAlignment="1">
      <alignment horizontal="right" vertical="center"/>
    </xf>
    <xf numFmtId="4" fontId="10" fillId="14" borderId="0" xfId="0" applyNumberFormat="1" applyFont="1" applyFill="1" applyAlignment="1">
      <alignment horizontal="right" vertical="center"/>
    </xf>
    <xf numFmtId="4" fontId="2" fillId="14" borderId="0" xfId="0" applyNumberFormat="1" applyFont="1" applyFill="1" applyAlignment="1">
      <alignment horizontal="right" vertical="center"/>
    </xf>
    <xf numFmtId="4" fontId="18" fillId="14" borderId="0" xfId="0" applyNumberFormat="1" applyFont="1" applyFill="1"/>
    <xf numFmtId="0" fontId="21" fillId="0" borderId="0" xfId="0" applyFont="1" applyFill="1" applyAlignment="1">
      <alignment horizontal="center"/>
    </xf>
    <xf numFmtId="4" fontId="10" fillId="14" borderId="0" xfId="0" applyNumberFormat="1" applyFont="1" applyFill="1"/>
    <xf numFmtId="4" fontId="21" fillId="13" borderId="0" xfId="0" applyNumberFormat="1" applyFont="1" applyFill="1"/>
    <xf numFmtId="4" fontId="18" fillId="14" borderId="0" xfId="0" applyNumberFormat="1" applyFont="1" applyFill="1" applyAlignment="1">
      <alignment horizontal="right" vertical="center"/>
    </xf>
    <xf numFmtId="4" fontId="2" fillId="8" borderId="0" xfId="0" applyNumberFormat="1" applyFont="1" applyFill="1" applyAlignment="1">
      <alignment horizontal="right" vertical="center"/>
    </xf>
    <xf numFmtId="4" fontId="18" fillId="14" borderId="0" xfId="0" applyNumberFormat="1" applyFont="1" applyFill="1" applyAlignment="1">
      <alignment horizontal="right"/>
    </xf>
    <xf numFmtId="4" fontId="5" fillId="11" borderId="0" xfId="0" applyNumberFormat="1" applyFont="1" applyFill="1" applyAlignment="1">
      <alignment horizontal="right" vertical="center"/>
    </xf>
    <xf numFmtId="4" fontId="5" fillId="8" borderId="0" xfId="0" applyNumberFormat="1" applyFont="1" applyFill="1" applyAlignment="1">
      <alignment horizontal="right" vertical="center"/>
    </xf>
    <xf numFmtId="0" fontId="21" fillId="0" borderId="0" xfId="0" applyFont="1" applyFill="1" applyAlignment="1">
      <alignment horizontal="center"/>
    </xf>
    <xf numFmtId="4" fontId="30" fillId="14" borderId="0" xfId="0" applyNumberFormat="1" applyFont="1" applyFill="1"/>
    <xf numFmtId="4" fontId="2" fillId="14" borderId="0" xfId="0" applyNumberFormat="1" applyFont="1" applyFill="1"/>
    <xf numFmtId="0" fontId="12" fillId="12" borderId="2" xfId="0" applyFont="1" applyFill="1" applyBorder="1" applyAlignment="1">
      <alignment horizontal="left" vertical="center"/>
    </xf>
    <xf numFmtId="4" fontId="10" fillId="0" borderId="0" xfId="0" applyNumberFormat="1" applyFont="1" applyFill="1" applyAlignment="1">
      <alignment horizontal="right" vertical="center"/>
    </xf>
    <xf numFmtId="0" fontId="13" fillId="4" borderId="0" xfId="1" applyFont="1" applyFill="1" applyAlignment="1">
      <alignment horizontal="center" vertical="center" wrapText="1"/>
    </xf>
    <xf numFmtId="4" fontId="18" fillId="0" borderId="0" xfId="1" applyNumberFormat="1" applyFont="1" applyFill="1" applyAlignment="1">
      <alignment vertical="center"/>
    </xf>
    <xf numFmtId="0" fontId="11" fillId="5" borderId="3" xfId="0" applyFont="1" applyFill="1" applyBorder="1" applyAlignment="1">
      <alignment vertical="center"/>
    </xf>
    <xf numFmtId="0" fontId="11" fillId="5" borderId="3" xfId="0" applyFont="1" applyFill="1" applyBorder="1" applyAlignment="1">
      <alignment horizontal="left" vertical="center"/>
    </xf>
    <xf numFmtId="4" fontId="11" fillId="5" borderId="3" xfId="0" applyNumberFormat="1" applyFont="1" applyFill="1" applyBorder="1" applyAlignment="1">
      <alignment vertical="center"/>
    </xf>
    <xf numFmtId="4" fontId="11" fillId="5" borderId="3" xfId="0" applyNumberFormat="1" applyFont="1" applyFill="1" applyBorder="1" applyAlignment="1">
      <alignment horizontal="right" vertical="center"/>
    </xf>
    <xf numFmtId="4" fontId="11" fillId="5" borderId="1" xfId="0" applyNumberFormat="1" applyFont="1" applyFill="1" applyBorder="1" applyAlignment="1">
      <alignment vertical="center"/>
    </xf>
    <xf numFmtId="4" fontId="11" fillId="5" borderId="2" xfId="0" applyNumberFormat="1" applyFont="1" applyFill="1" applyBorder="1" applyAlignment="1">
      <alignment vertical="center"/>
    </xf>
    <xf numFmtId="4" fontId="11" fillId="12" borderId="2" xfId="0" applyNumberFormat="1" applyFont="1" applyFill="1" applyBorder="1" applyAlignment="1">
      <alignment vertical="center"/>
    </xf>
    <xf numFmtId="4" fontId="11" fillId="12" borderId="3" xfId="0" applyNumberFormat="1" applyFont="1" applyFill="1" applyBorder="1" applyAlignment="1">
      <alignment vertical="center"/>
    </xf>
    <xf numFmtId="4" fontId="11" fillId="12" borderId="1" xfId="0" applyNumberFormat="1" applyFont="1" applyFill="1" applyBorder="1" applyAlignment="1">
      <alignment vertical="center"/>
    </xf>
    <xf numFmtId="4" fontId="11" fillId="12" borderId="2" xfId="0" applyNumberFormat="1" applyFont="1" applyFill="1" applyBorder="1" applyAlignment="1">
      <alignment horizontal="right" vertical="center"/>
    </xf>
    <xf numFmtId="0" fontId="12" fillId="12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7" fillId="4" borderId="2" xfId="0" applyFont="1" applyFill="1" applyBorder="1" applyAlignment="1">
      <alignment horizontal="left" vertical="center"/>
    </xf>
    <xf numFmtId="4" fontId="7" fillId="4" borderId="2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31" fillId="0" borderId="0" xfId="0" applyFont="1"/>
    <xf numFmtId="0" fontId="11" fillId="2" borderId="0" xfId="0" applyFont="1" applyFill="1" applyAlignment="1">
      <alignment vertical="center"/>
    </xf>
    <xf numFmtId="4" fontId="5" fillId="2" borderId="0" xfId="0" applyNumberFormat="1" applyFont="1" applyFill="1" applyAlignment="1">
      <alignment vertical="center"/>
    </xf>
    <xf numFmtId="4" fontId="18" fillId="2" borderId="0" xfId="0" applyNumberFormat="1" applyFont="1" applyFill="1" applyAlignment="1">
      <alignment vertical="center"/>
    </xf>
    <xf numFmtId="0" fontId="7" fillId="6" borderId="0" xfId="0" applyFont="1" applyFill="1" applyAlignment="1">
      <alignment vertical="center"/>
    </xf>
    <xf numFmtId="4" fontId="7" fillId="6" borderId="0" xfId="0" applyNumberFormat="1" applyFont="1" applyFill="1" applyAlignment="1">
      <alignment vertical="center"/>
    </xf>
    <xf numFmtId="0" fontId="31" fillId="0" borderId="0" xfId="0" applyFont="1" applyFill="1"/>
    <xf numFmtId="0" fontId="32" fillId="0" borderId="0" xfId="0" applyFont="1"/>
    <xf numFmtId="0" fontId="34" fillId="0" borderId="0" xfId="0" applyFont="1"/>
    <xf numFmtId="4" fontId="6" fillId="0" borderId="0" xfId="0" applyNumberFormat="1" applyFont="1" applyFill="1" applyAlignment="1">
      <alignment horizontal="right" vertical="center"/>
    </xf>
    <xf numFmtId="4" fontId="7" fillId="14" borderId="0" xfId="0" applyNumberFormat="1" applyFont="1" applyFill="1" applyAlignment="1">
      <alignment horizontal="right" vertical="center"/>
    </xf>
    <xf numFmtId="4" fontId="7" fillId="11" borderId="0" xfId="0" applyNumberFormat="1" applyFont="1" applyFill="1" applyAlignment="1">
      <alignment horizontal="right" vertical="center"/>
    </xf>
    <xf numFmtId="4" fontId="7" fillId="0" borderId="0" xfId="0" applyNumberFormat="1" applyFont="1" applyFill="1" applyAlignment="1">
      <alignment horizontal="right" vertical="center"/>
    </xf>
    <xf numFmtId="4" fontId="6" fillId="8" borderId="0" xfId="0" applyNumberFormat="1" applyFont="1" applyFill="1" applyAlignment="1">
      <alignment horizontal="right"/>
    </xf>
    <xf numFmtId="4" fontId="6" fillId="8" borderId="0" xfId="0" applyNumberFormat="1" applyFont="1" applyFill="1" applyAlignment="1">
      <alignment horizontal="right" vertical="center"/>
    </xf>
    <xf numFmtId="4" fontId="7" fillId="14" borderId="0" xfId="0" applyNumberFormat="1" applyFont="1" applyFill="1"/>
    <xf numFmtId="4" fontId="7" fillId="8" borderId="0" xfId="0" applyNumberFormat="1" applyFont="1" applyFill="1" applyAlignment="1">
      <alignment horizontal="right" vertical="center"/>
    </xf>
    <xf numFmtId="4" fontId="7" fillId="5" borderId="0" xfId="0" applyNumberFormat="1" applyFont="1" applyFill="1" applyAlignment="1">
      <alignment horizontal="right" vertical="center" wrapText="1"/>
    </xf>
    <xf numFmtId="4" fontId="6" fillId="14" borderId="0" xfId="0" applyNumberFormat="1" applyFont="1" applyFill="1" applyAlignment="1">
      <alignment horizontal="right" vertical="center"/>
    </xf>
    <xf numFmtId="4" fontId="7" fillId="5" borderId="0" xfId="0" applyNumberFormat="1" applyFont="1" applyFill="1" applyAlignment="1">
      <alignment horizontal="right" vertical="center"/>
    </xf>
    <xf numFmtId="4" fontId="10" fillId="8" borderId="0" xfId="0" applyNumberFormat="1" applyFont="1" applyFill="1" applyAlignment="1">
      <alignment horizontal="right" vertical="center"/>
    </xf>
    <xf numFmtId="4" fontId="10" fillId="7" borderId="0" xfId="0" applyNumberFormat="1" applyFont="1" applyFill="1" applyAlignment="1">
      <alignment horizontal="right" vertical="center"/>
    </xf>
    <xf numFmtId="4" fontId="2" fillId="8" borderId="0" xfId="0" applyNumberFormat="1" applyFont="1" applyFill="1"/>
    <xf numFmtId="4" fontId="11" fillId="15" borderId="0" xfId="0" applyNumberFormat="1" applyFont="1" applyFill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4" fontId="36" fillId="8" borderId="0" xfId="0" applyNumberFormat="1" applyFont="1" applyFill="1"/>
    <xf numFmtId="0" fontId="35" fillId="0" borderId="0" xfId="0" applyFont="1" applyFill="1"/>
    <xf numFmtId="0" fontId="37" fillId="0" borderId="0" xfId="0" applyFont="1" applyFill="1"/>
    <xf numFmtId="0" fontId="38" fillId="0" borderId="0" xfId="0" applyFont="1" applyFill="1"/>
    <xf numFmtId="0" fontId="2" fillId="0" borderId="0" xfId="0" applyFont="1" applyAlignment="1">
      <alignment horizontal="center"/>
    </xf>
    <xf numFmtId="0" fontId="25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49" fontId="19" fillId="0" borderId="0" xfId="0" applyNumberFormat="1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49" fontId="21" fillId="0" borderId="0" xfId="0" applyNumberFormat="1" applyFont="1" applyAlignment="1">
      <alignment horizontal="left" vertical="center" wrapText="1"/>
    </xf>
    <xf numFmtId="49" fontId="26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3" fillId="0" borderId="0" xfId="0" applyFont="1" applyFill="1" applyAlignment="1">
      <alignment horizontal="left" vertical="center" wrapText="1"/>
    </xf>
    <xf numFmtId="0" fontId="10" fillId="0" borderId="0" xfId="1" applyFont="1" applyFill="1" applyAlignment="1">
      <alignment horizontal="left" vertical="center" wrapText="1"/>
    </xf>
    <xf numFmtId="0" fontId="13" fillId="4" borderId="2" xfId="0" applyFont="1" applyFill="1" applyBorder="1" applyAlignment="1">
      <alignment horizontal="left"/>
    </xf>
    <xf numFmtId="0" fontId="13" fillId="4" borderId="3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 vertical="center" wrapText="1"/>
    </xf>
    <xf numFmtId="0" fontId="18" fillId="10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7" fillId="4" borderId="0" xfId="0" applyFont="1" applyFill="1" applyAlignment="1">
      <alignment horizontal="left"/>
    </xf>
    <xf numFmtId="0" fontId="18" fillId="10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49" fontId="26" fillId="0" borderId="0" xfId="0" applyNumberFormat="1" applyFont="1" applyFill="1" applyAlignment="1">
      <alignment horizontal="center" vertical="center"/>
    </xf>
    <xf numFmtId="0" fontId="12" fillId="12" borderId="2" xfId="0" applyFont="1" applyFill="1" applyBorder="1" applyAlignment="1">
      <alignment horizontal="left" vertical="center"/>
    </xf>
    <xf numFmtId="0" fontId="18" fillId="10" borderId="3" xfId="0" applyFont="1" applyFill="1" applyBorder="1" applyAlignment="1">
      <alignment horizontal="left" vertical="center"/>
    </xf>
    <xf numFmtId="0" fontId="12" fillId="12" borderId="1" xfId="0" applyFont="1" applyFill="1" applyBorder="1" applyAlignment="1">
      <alignment horizontal="left" vertical="center"/>
    </xf>
    <xf numFmtId="0" fontId="12" fillId="12" borderId="2" xfId="0" applyFont="1" applyFill="1" applyBorder="1" applyAlignment="1">
      <alignment horizontal="left"/>
    </xf>
    <xf numFmtId="0" fontId="12" fillId="12" borderId="3" xfId="0" applyFont="1" applyFill="1" applyBorder="1" applyAlignment="1">
      <alignment horizontal="left" vertical="center"/>
    </xf>
    <xf numFmtId="0" fontId="11" fillId="5" borderId="2" xfId="0" applyFont="1" applyFill="1" applyBorder="1" applyAlignment="1">
      <alignment horizontal="left" vertical="center"/>
    </xf>
    <xf numFmtId="0" fontId="13" fillId="4" borderId="0" xfId="0" applyFont="1" applyFill="1" applyAlignment="1">
      <alignment horizontal="left"/>
    </xf>
    <xf numFmtId="0" fontId="7" fillId="0" borderId="0" xfId="0" applyFont="1" applyAlignment="1">
      <alignment horizontal="left" vertical="center"/>
    </xf>
    <xf numFmtId="4" fontId="10" fillId="10" borderId="0" xfId="0" applyNumberFormat="1" applyFont="1" applyFill="1" applyAlignment="1">
      <alignment horizontal="right" vertical="center"/>
    </xf>
    <xf numFmtId="4" fontId="10" fillId="8" borderId="0" xfId="0" applyNumberFormat="1" applyFont="1" applyFill="1" applyAlignment="1">
      <alignment horizontal="right" vertical="center"/>
    </xf>
    <xf numFmtId="0" fontId="20" fillId="0" borderId="0" xfId="0" applyFont="1" applyAlignment="1">
      <alignment horizontal="center" vertical="center"/>
    </xf>
  </cellXfs>
  <cellStyles count="2">
    <cellStyle name="Excel Built-in Normal" xfId="1" xr:uid="{00000000-0005-0000-0000-000000000000}"/>
    <cellStyle name="Normálna" xfId="0" builtinId="0"/>
  </cellStyles>
  <dxfs count="0"/>
  <tableStyles count="0" defaultTableStyle="TableStyleMedium2" defaultPivotStyle="PivotStyleLight16"/>
  <colors>
    <mruColors>
      <color rgb="FF00FF00"/>
      <color rgb="FFFFFF00"/>
      <color rgb="FFFFCCFF"/>
      <color rgb="FF66FF99"/>
      <color rgb="FFB5B5FF"/>
      <color rgb="FF000000"/>
      <color rgb="FFFF00FF"/>
      <color rgb="FFCC00CC"/>
      <color rgb="FFFF99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899160</xdr:colOff>
      <xdr:row>1</xdr:row>
      <xdr:rowOff>3979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87BC0D74-4DE7-4AD1-A0E2-B24223AFF4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763000" cy="1047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H162"/>
  <sheetViews>
    <sheetView showGridLines="0" tabSelected="1" topLeftCell="A34" zoomScale="130" zoomScaleNormal="130" workbookViewId="0">
      <selection activeCell="F45" sqref="F45"/>
    </sheetView>
  </sheetViews>
  <sheetFormatPr defaultRowHeight="15" x14ac:dyDescent="0.25"/>
  <cols>
    <col min="1" max="1" width="1.42578125" style="1" customWidth="1"/>
    <col min="2" max="2" width="8.5703125" style="54" customWidth="1"/>
    <col min="3" max="3" width="41.140625" style="1" customWidth="1"/>
    <col min="4" max="4" width="15.85546875" style="1" customWidth="1"/>
    <col min="5" max="5" width="15.85546875" style="3" customWidth="1"/>
    <col min="6" max="6" width="15.85546875" style="1" customWidth="1"/>
    <col min="7" max="7" width="15.85546875" style="52" customWidth="1"/>
    <col min="8" max="8" width="16.85546875" style="6" customWidth="1"/>
  </cols>
  <sheetData>
    <row r="1" spans="1:8" ht="82.15" customHeight="1" x14ac:dyDescent="0.25">
      <c r="A1" s="255"/>
      <c r="B1" s="255"/>
      <c r="C1" s="255"/>
      <c r="D1" s="255"/>
      <c r="E1" s="255"/>
      <c r="F1" s="255"/>
      <c r="G1" s="255"/>
      <c r="H1" s="255"/>
    </row>
    <row r="2" spans="1:8" ht="21" x14ac:dyDescent="0.25">
      <c r="A2" s="256" t="s">
        <v>647</v>
      </c>
      <c r="B2" s="256"/>
      <c r="C2" s="256"/>
      <c r="D2" s="256"/>
      <c r="E2" s="256"/>
      <c r="F2" s="256"/>
      <c r="G2" s="256"/>
      <c r="H2" s="256"/>
    </row>
    <row r="3" spans="1:8" ht="39.6" customHeight="1" x14ac:dyDescent="0.25">
      <c r="A3" s="257" t="s">
        <v>648</v>
      </c>
      <c r="B3" s="258"/>
      <c r="C3" s="258"/>
      <c r="D3" s="258"/>
      <c r="E3" s="258"/>
      <c r="F3" s="258"/>
      <c r="G3" s="258"/>
      <c r="H3" s="258"/>
    </row>
    <row r="4" spans="1:8" ht="32.450000000000003" customHeight="1" x14ac:dyDescent="0.25">
      <c r="A4" s="259" t="s">
        <v>649</v>
      </c>
      <c r="B4" s="259"/>
      <c r="C4" s="259"/>
      <c r="D4" s="259"/>
      <c r="E4" s="259"/>
      <c r="F4" s="259"/>
      <c r="G4" s="259"/>
      <c r="H4" s="259"/>
    </row>
    <row r="5" spans="1:8" s="108" customFormat="1" ht="28.9" customHeight="1" x14ac:dyDescent="0.25">
      <c r="A5" s="100" t="s">
        <v>433</v>
      </c>
      <c r="B5" s="261" t="s">
        <v>573</v>
      </c>
      <c r="C5" s="261"/>
      <c r="D5" s="261"/>
      <c r="E5" s="261"/>
      <c r="F5" s="261"/>
      <c r="G5" s="261"/>
      <c r="H5" s="261"/>
    </row>
    <row r="6" spans="1:8" s="108" customFormat="1" ht="28.9" customHeight="1" x14ac:dyDescent="0.25">
      <c r="A6" s="100" t="s">
        <v>433</v>
      </c>
      <c r="B6" s="261" t="s">
        <v>434</v>
      </c>
      <c r="C6" s="261"/>
      <c r="D6" s="261"/>
      <c r="E6" s="261"/>
      <c r="F6" s="261"/>
      <c r="G6" s="261"/>
      <c r="H6" s="261"/>
    </row>
    <row r="7" spans="1:8" s="108" customFormat="1" ht="28.9" customHeight="1" x14ac:dyDescent="0.25">
      <c r="A7" s="100" t="s">
        <v>433</v>
      </c>
      <c r="B7" s="263" t="s">
        <v>435</v>
      </c>
      <c r="C7" s="263"/>
      <c r="D7" s="263"/>
      <c r="E7" s="263"/>
      <c r="F7" s="263"/>
      <c r="G7" s="263"/>
      <c r="H7" s="263"/>
    </row>
    <row r="8" spans="1:8" s="108" customFormat="1" ht="28.9" customHeight="1" x14ac:dyDescent="0.25">
      <c r="A8" s="100" t="s">
        <v>433</v>
      </c>
      <c r="B8" s="261" t="s">
        <v>436</v>
      </c>
      <c r="C8" s="261"/>
      <c r="D8" s="261"/>
      <c r="E8" s="261"/>
      <c r="F8" s="261"/>
      <c r="G8" s="261"/>
      <c r="H8" s="261"/>
    </row>
    <row r="9" spans="1:8" s="108" customFormat="1" ht="28.9" customHeight="1" x14ac:dyDescent="0.25">
      <c r="A9" s="100" t="s">
        <v>433</v>
      </c>
      <c r="B9" s="261" t="s">
        <v>437</v>
      </c>
      <c r="C9" s="261"/>
      <c r="D9" s="261"/>
      <c r="E9" s="261"/>
      <c r="F9" s="261"/>
      <c r="G9" s="261"/>
      <c r="H9" s="261"/>
    </row>
    <row r="10" spans="1:8" s="108" customFormat="1" ht="28.9" customHeight="1" x14ac:dyDescent="0.25">
      <c r="A10" s="100" t="s">
        <v>433</v>
      </c>
      <c r="B10" s="261" t="s">
        <v>438</v>
      </c>
      <c r="C10" s="261"/>
      <c r="D10" s="261"/>
      <c r="E10" s="261"/>
      <c r="F10" s="261"/>
      <c r="G10" s="261"/>
      <c r="H10" s="261"/>
    </row>
    <row r="11" spans="1:8" s="108" customFormat="1" ht="28.9" customHeight="1" x14ac:dyDescent="0.25">
      <c r="A11" s="100" t="s">
        <v>433</v>
      </c>
      <c r="B11" s="261" t="s">
        <v>439</v>
      </c>
      <c r="C11" s="261"/>
      <c r="D11" s="261"/>
      <c r="E11" s="261"/>
      <c r="F11" s="261"/>
      <c r="G11" s="261"/>
      <c r="H11" s="261"/>
    </row>
    <row r="12" spans="1:8" s="108" customFormat="1" ht="28.9" customHeight="1" x14ac:dyDescent="0.25">
      <c r="A12" s="100" t="s">
        <v>433</v>
      </c>
      <c r="B12" s="261" t="s">
        <v>440</v>
      </c>
      <c r="C12" s="261"/>
      <c r="D12" s="261"/>
      <c r="E12" s="261"/>
      <c r="F12" s="261"/>
      <c r="G12" s="261"/>
      <c r="H12" s="261"/>
    </row>
    <row r="13" spans="1:8" x14ac:dyDescent="0.25">
      <c r="A13" s="101"/>
      <c r="B13" s="102"/>
      <c r="C13" s="102"/>
      <c r="D13" s="102"/>
      <c r="E13" s="102"/>
      <c r="F13" s="102"/>
      <c r="G13" s="102"/>
      <c r="H13" s="102"/>
    </row>
    <row r="14" spans="1:8" ht="93" customHeight="1" x14ac:dyDescent="0.25">
      <c r="A14" s="261" t="s">
        <v>662</v>
      </c>
      <c r="B14" s="261"/>
      <c r="C14" s="261"/>
      <c r="D14" s="261"/>
      <c r="E14" s="261"/>
      <c r="F14" s="261"/>
      <c r="G14" s="261"/>
      <c r="H14" s="261"/>
    </row>
    <row r="15" spans="1:8" ht="18.75" customHeight="1" x14ac:dyDescent="0.25">
      <c r="A15" s="262" t="s">
        <v>650</v>
      </c>
      <c r="B15" s="262"/>
      <c r="C15" s="262"/>
      <c r="D15" s="262"/>
      <c r="E15" s="262"/>
      <c r="F15" s="262"/>
      <c r="G15" s="262"/>
      <c r="H15" s="262"/>
    </row>
    <row r="16" spans="1:8" ht="28.5" customHeight="1" x14ac:dyDescent="0.25">
      <c r="A16" s="103"/>
      <c r="B16" s="104" t="s">
        <v>1</v>
      </c>
      <c r="C16" s="105" t="s">
        <v>2</v>
      </c>
      <c r="D16" s="208">
        <v>2022</v>
      </c>
      <c r="E16" s="144" t="s">
        <v>653</v>
      </c>
      <c r="F16" s="106">
        <v>2023</v>
      </c>
      <c r="G16" s="107">
        <v>2024</v>
      </c>
      <c r="H16" s="107">
        <v>2025</v>
      </c>
    </row>
    <row r="17" spans="1:8" ht="13.5" customHeight="1" x14ac:dyDescent="0.25">
      <c r="B17" s="127">
        <v>111003</v>
      </c>
      <c r="C17" s="126" t="s">
        <v>3</v>
      </c>
      <c r="D17" s="95">
        <v>1513546</v>
      </c>
      <c r="E17" s="51">
        <v>1695215</v>
      </c>
      <c r="F17" s="247">
        <v>1699560</v>
      </c>
      <c r="G17" s="157">
        <v>1658160</v>
      </c>
      <c r="H17" s="157">
        <v>1658160</v>
      </c>
    </row>
    <row r="18" spans="1:8" s="234" customFormat="1" ht="21" customHeight="1" x14ac:dyDescent="0.2">
      <c r="A18" s="233"/>
      <c r="B18" s="264" t="s">
        <v>441</v>
      </c>
      <c r="C18" s="264"/>
      <c r="D18" s="264"/>
      <c r="E18" s="264"/>
      <c r="F18" s="264"/>
      <c r="G18" s="264"/>
      <c r="H18" s="264"/>
    </row>
    <row r="19" spans="1:8" ht="13.5" customHeight="1" x14ac:dyDescent="0.25">
      <c r="B19" s="127">
        <v>121001</v>
      </c>
      <c r="C19" s="126" t="s">
        <v>4</v>
      </c>
      <c r="D19" s="157">
        <v>40000</v>
      </c>
      <c r="E19" s="207">
        <v>42000</v>
      </c>
      <c r="F19" s="157">
        <v>40000</v>
      </c>
      <c r="G19" s="157">
        <v>40000</v>
      </c>
      <c r="H19" s="157">
        <v>40000</v>
      </c>
    </row>
    <row r="20" spans="1:8" ht="13.5" customHeight="1" x14ac:dyDescent="0.25">
      <c r="B20" s="127">
        <v>121002</v>
      </c>
      <c r="C20" s="126" t="s">
        <v>5</v>
      </c>
      <c r="D20" s="157">
        <v>30000</v>
      </c>
      <c r="E20" s="207">
        <v>32000</v>
      </c>
      <c r="F20" s="157">
        <v>30000</v>
      </c>
      <c r="G20" s="157">
        <v>23000</v>
      </c>
      <c r="H20" s="157">
        <v>23000</v>
      </c>
    </row>
    <row r="21" spans="1:8" ht="13.5" customHeight="1" x14ac:dyDescent="0.25">
      <c r="B21" s="127">
        <v>121003</v>
      </c>
      <c r="C21" s="126" t="s">
        <v>6</v>
      </c>
      <c r="D21" s="157">
        <v>3200</v>
      </c>
      <c r="E21" s="207">
        <v>3200</v>
      </c>
      <c r="F21" s="157">
        <v>3200</v>
      </c>
      <c r="G21" s="157">
        <v>3200</v>
      </c>
      <c r="H21" s="157">
        <v>3200</v>
      </c>
    </row>
    <row r="22" spans="1:8" ht="13.5" customHeight="1" x14ac:dyDescent="0.25">
      <c r="B22" s="127">
        <v>131001</v>
      </c>
      <c r="C22" s="126" t="s">
        <v>7</v>
      </c>
      <c r="D22" s="157">
        <v>1700</v>
      </c>
      <c r="E22" s="207">
        <v>1866.04</v>
      </c>
      <c r="F22" s="157">
        <v>1700</v>
      </c>
      <c r="G22" s="157">
        <v>1700</v>
      </c>
      <c r="H22" s="157">
        <v>1700</v>
      </c>
    </row>
    <row r="23" spans="1:8" ht="13.5" customHeight="1" x14ac:dyDescent="0.25">
      <c r="B23" s="127">
        <v>133012</v>
      </c>
      <c r="C23" s="126" t="s">
        <v>79</v>
      </c>
      <c r="D23" s="157">
        <v>800</v>
      </c>
      <c r="E23" s="207">
        <v>2880.5</v>
      </c>
      <c r="F23" s="157">
        <v>2000</v>
      </c>
      <c r="G23" s="157">
        <v>800</v>
      </c>
      <c r="H23" s="157">
        <v>800</v>
      </c>
    </row>
    <row r="24" spans="1:8" ht="13.5" customHeight="1" x14ac:dyDescent="0.25">
      <c r="B24" s="127">
        <v>133013</v>
      </c>
      <c r="C24" s="126" t="s">
        <v>8</v>
      </c>
      <c r="D24" s="157">
        <v>65000</v>
      </c>
      <c r="E24" s="207">
        <v>65000</v>
      </c>
      <c r="F24" s="157">
        <v>65000</v>
      </c>
      <c r="G24" s="157">
        <v>65000</v>
      </c>
      <c r="H24" s="157">
        <v>65000</v>
      </c>
    </row>
    <row r="25" spans="1:8" s="108" customFormat="1" ht="16.5" customHeight="1" x14ac:dyDescent="0.25">
      <c r="A25" s="164"/>
      <c r="B25" s="165">
        <v>100</v>
      </c>
      <c r="C25" s="166" t="s">
        <v>9</v>
      </c>
      <c r="D25" s="167">
        <f>D17+SUM(D19:D24)</f>
        <v>1654246</v>
      </c>
      <c r="E25" s="209">
        <f>E17+SUM(E19:E24)</f>
        <v>1842161.54</v>
      </c>
      <c r="F25" s="167">
        <f>F17+SUM(F19:F24)</f>
        <v>1841460</v>
      </c>
      <c r="G25" s="167">
        <f>G17+SUM(G19:G24)</f>
        <v>1791860</v>
      </c>
      <c r="H25" s="167">
        <f>H17+SUM(H19:H24)</f>
        <v>1791860</v>
      </c>
    </row>
    <row r="26" spans="1:8" ht="104.25" customHeight="1" x14ac:dyDescent="0.25">
      <c r="B26" s="260" t="s">
        <v>442</v>
      </c>
      <c r="C26" s="260"/>
      <c r="D26" s="260"/>
      <c r="E26" s="260"/>
      <c r="F26" s="260"/>
      <c r="G26" s="260"/>
      <c r="H26" s="260"/>
    </row>
    <row r="27" spans="1:8" s="108" customFormat="1" ht="16.5" customHeight="1" x14ac:dyDescent="0.25">
      <c r="A27" s="164"/>
      <c r="B27" s="165">
        <v>200</v>
      </c>
      <c r="C27" s="166" t="s">
        <v>19</v>
      </c>
      <c r="D27" s="160">
        <v>300840.14</v>
      </c>
      <c r="E27" s="186">
        <v>367794.86</v>
      </c>
      <c r="F27" s="160">
        <v>334624.58</v>
      </c>
      <c r="G27" s="160">
        <v>300840.14</v>
      </c>
      <c r="H27" s="160">
        <v>300840.14</v>
      </c>
    </row>
    <row r="28" spans="1:8" ht="42" customHeight="1" x14ac:dyDescent="0.25">
      <c r="A28" s="85"/>
      <c r="B28" s="265" t="s">
        <v>443</v>
      </c>
      <c r="C28" s="265"/>
      <c r="D28" s="265"/>
      <c r="E28" s="265"/>
      <c r="F28" s="265"/>
      <c r="G28" s="265"/>
      <c r="H28" s="265"/>
    </row>
    <row r="29" spans="1:8" s="108" customFormat="1" ht="16.5" customHeight="1" x14ac:dyDescent="0.25">
      <c r="A29" s="164"/>
      <c r="B29" s="165">
        <v>300</v>
      </c>
      <c r="C29" s="166" t="s">
        <v>21</v>
      </c>
      <c r="D29" s="160">
        <v>964898</v>
      </c>
      <c r="E29" s="209">
        <v>1051345.32</v>
      </c>
      <c r="F29" s="160">
        <v>978304</v>
      </c>
      <c r="G29" s="160">
        <v>964898</v>
      </c>
      <c r="H29" s="160">
        <v>964898</v>
      </c>
    </row>
    <row r="30" spans="1:8" s="110" customFormat="1" ht="69.75" customHeight="1" thickBot="1" x14ac:dyDescent="0.3">
      <c r="A30" s="109"/>
      <c r="B30" s="265" t="s">
        <v>663</v>
      </c>
      <c r="C30" s="265"/>
      <c r="D30" s="265"/>
      <c r="E30" s="265"/>
      <c r="F30" s="265"/>
      <c r="G30" s="265"/>
      <c r="H30" s="265"/>
    </row>
    <row r="31" spans="1:8" ht="15.75" thickBot="1" x14ac:dyDescent="0.3">
      <c r="A31" s="134"/>
      <c r="B31" s="266" t="s">
        <v>23</v>
      </c>
      <c r="C31" s="266"/>
      <c r="D31" s="112">
        <f>D29+D27+D25</f>
        <v>2919984.14</v>
      </c>
      <c r="E31" s="145">
        <f>E29+E27+E25</f>
        <v>3261301.72</v>
      </c>
      <c r="F31" s="112">
        <f>'2022_navrh'!F70</f>
        <v>3160388.58</v>
      </c>
      <c r="G31" s="112">
        <f>G29+G27+G25</f>
        <v>3057598.14</v>
      </c>
      <c r="H31" s="112">
        <f>H29+H27+H25</f>
        <v>3057598.14</v>
      </c>
    </row>
    <row r="32" spans="1:8" s="65" customFormat="1" ht="5.25" customHeight="1" thickBot="1" x14ac:dyDescent="0.3">
      <c r="A32" s="130"/>
      <c r="B32" s="131"/>
      <c r="C32" s="131"/>
      <c r="D32" s="132"/>
      <c r="E32" s="146"/>
      <c r="F32" s="133"/>
      <c r="G32" s="133"/>
      <c r="H32" s="133"/>
    </row>
    <row r="33" spans="1:8" ht="15.75" thickBot="1" x14ac:dyDescent="0.3">
      <c r="A33" s="111"/>
      <c r="B33" s="266" t="s">
        <v>69</v>
      </c>
      <c r="C33" s="266"/>
      <c r="D33" s="112">
        <v>12949.44</v>
      </c>
      <c r="E33" s="145">
        <v>33297.230000000003</v>
      </c>
      <c r="F33" s="112">
        <v>0</v>
      </c>
      <c r="G33" s="114">
        <v>0</v>
      </c>
      <c r="H33" s="114">
        <v>0</v>
      </c>
    </row>
    <row r="34" spans="1:8" ht="5.25" customHeight="1" thickBot="1" x14ac:dyDescent="0.3">
      <c r="B34" s="268"/>
      <c r="C34" s="268"/>
      <c r="D34" s="268"/>
      <c r="E34" s="268"/>
      <c r="F34" s="268"/>
      <c r="G34" s="268"/>
      <c r="H34" s="268"/>
    </row>
    <row r="35" spans="1:8" ht="15.75" thickBot="1" x14ac:dyDescent="0.3">
      <c r="A35" s="115"/>
      <c r="B35" s="267" t="s">
        <v>71</v>
      </c>
      <c r="C35" s="267"/>
      <c r="D35" s="128">
        <v>30</v>
      </c>
      <c r="E35" s="147">
        <v>155841.97</v>
      </c>
      <c r="F35" s="116">
        <v>30</v>
      </c>
      <c r="G35" s="116">
        <v>30</v>
      </c>
      <c r="H35" s="116">
        <v>30</v>
      </c>
    </row>
    <row r="36" spans="1:8" s="65" customFormat="1" ht="5.25" customHeight="1" thickBot="1" x14ac:dyDescent="0.3">
      <c r="A36" s="129"/>
      <c r="B36" s="268"/>
      <c r="C36" s="268"/>
      <c r="D36" s="268"/>
      <c r="E36" s="268"/>
      <c r="F36" s="268"/>
      <c r="G36" s="268"/>
      <c r="H36" s="268"/>
    </row>
    <row r="37" spans="1:8" ht="20.25" customHeight="1" x14ac:dyDescent="0.25">
      <c r="A37" s="121"/>
      <c r="B37" s="122" t="s">
        <v>445</v>
      </c>
      <c r="C37" s="122"/>
      <c r="D37" s="123">
        <f t="shared" ref="D37:E37" si="0">D31+D33+D35</f>
        <v>2932963.58</v>
      </c>
      <c r="E37" s="123">
        <f t="shared" si="0"/>
        <v>3450440.9200000004</v>
      </c>
      <c r="F37" s="123">
        <f>F31+F33+F35</f>
        <v>3160418.58</v>
      </c>
      <c r="G37" s="123">
        <f>G31+G33+G35</f>
        <v>3057628.14</v>
      </c>
      <c r="H37" s="123">
        <f>H31+H33+H35</f>
        <v>3057628.14</v>
      </c>
    </row>
    <row r="38" spans="1:8" ht="36" customHeight="1" x14ac:dyDescent="0.25">
      <c r="A38" s="262" t="s">
        <v>651</v>
      </c>
      <c r="B38" s="262"/>
      <c r="C38" s="262"/>
      <c r="D38" s="262"/>
      <c r="E38" s="262"/>
      <c r="F38" s="262"/>
      <c r="G38" s="262"/>
      <c r="H38" s="262"/>
    </row>
    <row r="39" spans="1:8" ht="36" customHeight="1" x14ac:dyDescent="0.25">
      <c r="A39" s="103"/>
      <c r="B39" s="104" t="s">
        <v>1</v>
      </c>
      <c r="C39" s="105" t="s">
        <v>2</v>
      </c>
      <c r="D39" s="208">
        <v>2022</v>
      </c>
      <c r="E39" s="144" t="s">
        <v>653</v>
      </c>
      <c r="F39" s="106">
        <v>2023</v>
      </c>
      <c r="G39" s="107">
        <v>2024</v>
      </c>
      <c r="H39" s="107">
        <v>2025</v>
      </c>
    </row>
    <row r="40" spans="1:8" s="108" customFormat="1" ht="28.5" customHeight="1" x14ac:dyDescent="0.25">
      <c r="A40" s="272" t="s">
        <v>467</v>
      </c>
      <c r="B40" s="272"/>
      <c r="C40" s="272"/>
      <c r="D40" s="272"/>
      <c r="E40" s="272"/>
      <c r="F40" s="272"/>
      <c r="G40" s="272"/>
      <c r="H40" s="272"/>
    </row>
    <row r="41" spans="1:8" ht="28.5" customHeight="1" x14ac:dyDescent="0.25">
      <c r="A41" s="275" t="s">
        <v>508</v>
      </c>
      <c r="B41" s="275"/>
      <c r="C41" s="275"/>
      <c r="D41" s="275"/>
      <c r="E41" s="275"/>
      <c r="F41" s="275"/>
      <c r="G41" s="275"/>
      <c r="H41" s="275"/>
    </row>
    <row r="42" spans="1:8" ht="17.25" customHeight="1" x14ac:dyDescent="0.25">
      <c r="A42" s="276" t="s">
        <v>446</v>
      </c>
      <c r="B42" s="276"/>
      <c r="C42" s="276"/>
      <c r="D42" s="276"/>
      <c r="E42" s="276"/>
      <c r="F42" s="276"/>
      <c r="G42" s="276"/>
      <c r="H42" s="276"/>
    </row>
    <row r="43" spans="1:8" s="108" customFormat="1" ht="27.75" customHeight="1" x14ac:dyDescent="0.25">
      <c r="A43" s="117" t="s">
        <v>25</v>
      </c>
      <c r="B43" s="118"/>
      <c r="C43" s="117"/>
      <c r="D43" s="119">
        <f>'2022_navrh'!D89</f>
        <v>29000</v>
      </c>
      <c r="E43" s="148">
        <f>'2022_navrh'!E89</f>
        <v>27899.85</v>
      </c>
      <c r="F43" s="119">
        <f>'2022_navrh'!F89</f>
        <v>31300</v>
      </c>
      <c r="G43" s="119">
        <v>31300</v>
      </c>
      <c r="H43" s="119">
        <v>31300</v>
      </c>
    </row>
    <row r="44" spans="1:8" ht="30" customHeight="1" x14ac:dyDescent="0.25">
      <c r="A44" s="275" t="s">
        <v>447</v>
      </c>
      <c r="B44" s="277"/>
      <c r="C44" s="277"/>
      <c r="D44" s="277"/>
      <c r="E44" s="277"/>
      <c r="F44" s="277"/>
      <c r="G44" s="277"/>
      <c r="H44" s="277"/>
    </row>
    <row r="45" spans="1:8" s="108" customFormat="1" ht="27.75" customHeight="1" x14ac:dyDescent="0.25">
      <c r="A45" s="117" t="s">
        <v>30</v>
      </c>
      <c r="B45" s="118"/>
      <c r="C45" s="117"/>
      <c r="D45" s="119">
        <f>'2022_navrh'!D214</f>
        <v>727167.15</v>
      </c>
      <c r="E45" s="148">
        <f>'2022_navrh'!E214</f>
        <v>811365.94</v>
      </c>
      <c r="F45" s="38">
        <f>'2022_navrh'!F214</f>
        <v>822735.96</v>
      </c>
      <c r="G45" s="93">
        <v>790273.14</v>
      </c>
      <c r="H45" s="93">
        <v>790273.14</v>
      </c>
    </row>
    <row r="46" spans="1:8" s="108" customFormat="1" ht="39.75" customHeight="1" x14ac:dyDescent="0.25">
      <c r="A46" s="275" t="s">
        <v>449</v>
      </c>
      <c r="B46" s="275"/>
      <c r="C46" s="275"/>
      <c r="D46" s="275"/>
      <c r="E46" s="275"/>
      <c r="F46" s="275"/>
      <c r="G46" s="275"/>
      <c r="H46" s="275"/>
    </row>
    <row r="47" spans="1:8" s="108" customFormat="1" ht="27.75" customHeight="1" x14ac:dyDescent="0.25">
      <c r="A47" s="117" t="s">
        <v>509</v>
      </c>
      <c r="B47" s="118"/>
      <c r="C47" s="117"/>
      <c r="D47" s="119">
        <f>'2022_navrh'!D215</f>
        <v>3400</v>
      </c>
      <c r="E47" s="119">
        <f>'2022_navrh'!E215</f>
        <v>3400</v>
      </c>
      <c r="F47" s="119">
        <f>'2022_navrh'!F215</f>
        <v>3400</v>
      </c>
      <c r="G47" s="38">
        <v>3400</v>
      </c>
      <c r="H47" s="93">
        <v>3400</v>
      </c>
    </row>
    <row r="48" spans="1:8" ht="28.5" customHeight="1" x14ac:dyDescent="0.25">
      <c r="A48" s="275" t="s">
        <v>450</v>
      </c>
      <c r="B48" s="277"/>
      <c r="C48" s="277"/>
      <c r="D48" s="277"/>
      <c r="E48" s="277"/>
      <c r="F48" s="277"/>
      <c r="G48" s="277"/>
      <c r="H48" s="277"/>
    </row>
    <row r="49" spans="1:8" s="108" customFormat="1" ht="27.75" customHeight="1" x14ac:dyDescent="0.25">
      <c r="A49" s="117" t="s">
        <v>514</v>
      </c>
      <c r="B49" s="118"/>
      <c r="C49" s="117"/>
      <c r="D49" s="119">
        <f>'2022_navrh'!D216</f>
        <v>400</v>
      </c>
      <c r="E49" s="119">
        <f>'2022_navrh'!E216</f>
        <v>400</v>
      </c>
      <c r="F49" s="119">
        <f>'2022_navrh'!F216</f>
        <v>400</v>
      </c>
      <c r="G49" s="38">
        <v>400</v>
      </c>
      <c r="H49" s="38">
        <v>400</v>
      </c>
    </row>
    <row r="50" spans="1:8" ht="30.6" customHeight="1" x14ac:dyDescent="0.25">
      <c r="A50" s="275" t="s">
        <v>451</v>
      </c>
      <c r="B50" s="275"/>
      <c r="C50" s="275"/>
      <c r="D50" s="275"/>
      <c r="E50" s="275"/>
      <c r="F50" s="275"/>
      <c r="G50" s="275"/>
      <c r="H50" s="275"/>
    </row>
    <row r="51" spans="1:8" s="108" customFormat="1" ht="27.75" customHeight="1" x14ac:dyDescent="0.25">
      <c r="A51" s="117" t="s">
        <v>510</v>
      </c>
      <c r="B51" s="118"/>
      <c r="C51" s="117"/>
      <c r="D51" s="119">
        <f>'2022_navrh'!D217</f>
        <v>6000</v>
      </c>
      <c r="E51" s="119">
        <f>'2022_navrh'!E217</f>
        <v>6000</v>
      </c>
      <c r="F51" s="119">
        <f>'2022_navrh'!F217</f>
        <v>6000</v>
      </c>
      <c r="G51" s="38">
        <v>6000</v>
      </c>
      <c r="H51" s="38">
        <v>6000</v>
      </c>
    </row>
    <row r="52" spans="1:8" ht="28.5" customHeight="1" x14ac:dyDescent="0.25">
      <c r="A52" s="275" t="s">
        <v>452</v>
      </c>
      <c r="B52" s="277"/>
      <c r="C52" s="277"/>
      <c r="D52" s="277"/>
      <c r="E52" s="277"/>
      <c r="F52" s="277"/>
      <c r="G52" s="277"/>
      <c r="H52" s="277"/>
    </row>
    <row r="53" spans="1:8" s="108" customFormat="1" ht="27" customHeight="1" x14ac:dyDescent="0.25">
      <c r="A53" s="117" t="s">
        <v>453</v>
      </c>
      <c r="B53" s="118"/>
      <c r="C53" s="117"/>
      <c r="D53" s="119">
        <f>'2022_navrh'!D218</f>
        <v>0</v>
      </c>
      <c r="E53" s="119">
        <f>'2022_navrh'!E218</f>
        <v>0</v>
      </c>
      <c r="F53" s="119">
        <f>'2022_navrh'!F218</f>
        <v>0</v>
      </c>
      <c r="G53" s="38">
        <v>100</v>
      </c>
      <c r="H53" s="38">
        <v>100</v>
      </c>
    </row>
    <row r="54" spans="1:8" ht="26.25" customHeight="1" x14ac:dyDescent="0.25">
      <c r="A54" s="270" t="s">
        <v>454</v>
      </c>
      <c r="B54" s="273"/>
      <c r="C54" s="273"/>
      <c r="D54" s="273"/>
      <c r="E54" s="273"/>
      <c r="F54" s="273"/>
      <c r="G54" s="273"/>
      <c r="H54" s="273"/>
    </row>
    <row r="55" spans="1:8" s="108" customFormat="1" ht="28.5" customHeight="1" x14ac:dyDescent="0.25">
      <c r="A55" s="274" t="s">
        <v>455</v>
      </c>
      <c r="B55" s="274"/>
      <c r="C55" s="274"/>
      <c r="D55" s="171">
        <f>D53+D51+D49+D47+D45+D43</f>
        <v>765967.15</v>
      </c>
      <c r="E55" s="171">
        <f>E53+E51+E49+E47+E45+E43</f>
        <v>849065.78999999992</v>
      </c>
      <c r="F55" s="171">
        <f>F53+F51+F49+F47+F45+F43</f>
        <v>863835.96</v>
      </c>
      <c r="G55" s="171">
        <f>G53+G51+G49+G47+G45+G43</f>
        <v>831473.14</v>
      </c>
      <c r="H55" s="171">
        <f>H53+H51+H49+H47+H45+H43</f>
        <v>831473.14</v>
      </c>
    </row>
    <row r="56" spans="1:8" s="108" customFormat="1" ht="26.25" customHeight="1" thickBot="1" x14ac:dyDescent="0.25">
      <c r="A56" s="103"/>
      <c r="B56" s="104" t="s">
        <v>1</v>
      </c>
      <c r="C56" s="105" t="s">
        <v>2</v>
      </c>
      <c r="D56" s="208">
        <v>2022</v>
      </c>
      <c r="E56" s="144" t="s">
        <v>653</v>
      </c>
      <c r="F56" s="106">
        <v>2023</v>
      </c>
      <c r="G56" s="107">
        <v>2024</v>
      </c>
      <c r="H56" s="107">
        <v>2025</v>
      </c>
    </row>
    <row r="57" spans="1:8" ht="24" customHeight="1" thickBot="1" x14ac:dyDescent="0.3">
      <c r="A57" s="269" t="s">
        <v>468</v>
      </c>
      <c r="B57" s="269"/>
      <c r="C57" s="269"/>
      <c r="D57" s="269"/>
      <c r="E57" s="269"/>
      <c r="F57" s="269"/>
      <c r="G57" s="269"/>
      <c r="H57" s="269"/>
    </row>
    <row r="58" spans="1:8" s="108" customFormat="1" ht="23.25" customHeight="1" x14ac:dyDescent="0.25">
      <c r="A58" s="210" t="s">
        <v>32</v>
      </c>
      <c r="B58" s="211"/>
      <c r="C58" s="210"/>
      <c r="D58" s="212">
        <f>'2022_navrh'!D223</f>
        <v>18280</v>
      </c>
      <c r="E58" s="212">
        <f>'2022_navrh'!E223</f>
        <v>14294</v>
      </c>
      <c r="F58" s="212">
        <f>'2022_navrh'!F223</f>
        <v>18280</v>
      </c>
      <c r="G58" s="213">
        <v>18280</v>
      </c>
      <c r="H58" s="213">
        <v>18280</v>
      </c>
    </row>
    <row r="59" spans="1:8" ht="27" customHeight="1" x14ac:dyDescent="0.25">
      <c r="A59" s="270" t="s">
        <v>456</v>
      </c>
      <c r="B59" s="273"/>
      <c r="C59" s="273"/>
      <c r="D59" s="273"/>
      <c r="E59" s="273"/>
      <c r="F59" s="273"/>
      <c r="G59" s="273"/>
      <c r="H59" s="273"/>
    </row>
    <row r="60" spans="1:8" s="108" customFormat="1" ht="23.25" customHeight="1" x14ac:dyDescent="0.25">
      <c r="A60" s="117" t="s">
        <v>33</v>
      </c>
      <c r="B60" s="118"/>
      <c r="C60" s="117"/>
      <c r="D60" s="119">
        <f>'2022_navrh'!D224</f>
        <v>2500</v>
      </c>
      <c r="E60" s="119">
        <f>'2022_navrh'!E224</f>
        <v>7265.16</v>
      </c>
      <c r="F60" s="119">
        <f>'2022_navrh'!F224</f>
        <v>2500</v>
      </c>
      <c r="G60" s="38">
        <v>2500</v>
      </c>
      <c r="H60" s="38">
        <v>2500</v>
      </c>
    </row>
    <row r="61" spans="1:8" s="120" customFormat="1" ht="27" customHeight="1" x14ac:dyDescent="0.25">
      <c r="A61" s="270" t="s">
        <v>457</v>
      </c>
      <c r="B61" s="273"/>
      <c r="C61" s="273"/>
      <c r="D61" s="273"/>
      <c r="E61" s="273"/>
      <c r="F61" s="273"/>
      <c r="G61" s="273"/>
      <c r="H61" s="273"/>
    </row>
    <row r="62" spans="1:8" s="108" customFormat="1" ht="18" customHeight="1" thickBot="1" x14ac:dyDescent="0.3">
      <c r="A62" s="274" t="s">
        <v>458</v>
      </c>
      <c r="B62" s="274"/>
      <c r="C62" s="274"/>
      <c r="D62" s="171">
        <f t="shared" ref="D62:E62" si="1">D60+D58</f>
        <v>20780</v>
      </c>
      <c r="E62" s="171">
        <f t="shared" si="1"/>
        <v>21559.16</v>
      </c>
      <c r="F62" s="171">
        <f>F60+F58</f>
        <v>20780</v>
      </c>
      <c r="G62" s="171">
        <f t="shared" ref="G62:H62" si="2">G60+G58</f>
        <v>20780</v>
      </c>
      <c r="H62" s="171">
        <f t="shared" si="2"/>
        <v>20780</v>
      </c>
    </row>
    <row r="63" spans="1:8" ht="21.75" customHeight="1" thickBot="1" x14ac:dyDescent="0.3">
      <c r="A63" s="269" t="s">
        <v>469</v>
      </c>
      <c r="B63" s="269"/>
      <c r="C63" s="269"/>
      <c r="D63" s="269"/>
      <c r="E63" s="269"/>
      <c r="F63" s="269"/>
      <c r="G63" s="269"/>
      <c r="H63" s="269"/>
    </row>
    <row r="64" spans="1:8" s="108" customFormat="1" ht="19.5" customHeight="1" x14ac:dyDescent="0.25">
      <c r="A64" s="117" t="s">
        <v>38</v>
      </c>
      <c r="B64" s="118"/>
      <c r="C64" s="117"/>
      <c r="D64" s="119">
        <f>'2022_navrh'!D229</f>
        <v>4975</v>
      </c>
      <c r="E64" s="119">
        <f>'2022_navrh'!E229</f>
        <v>5330.8099999999995</v>
      </c>
      <c r="F64" s="119">
        <f>'2022_navrh'!F229</f>
        <v>5847</v>
      </c>
      <c r="G64" s="38">
        <v>4975</v>
      </c>
      <c r="H64" s="38">
        <v>4975</v>
      </c>
    </row>
    <row r="65" spans="1:8" ht="27" customHeight="1" x14ac:dyDescent="0.25">
      <c r="A65" s="270" t="s">
        <v>459</v>
      </c>
      <c r="B65" s="273"/>
      <c r="C65" s="273"/>
      <c r="D65" s="273"/>
      <c r="E65" s="273"/>
      <c r="F65" s="273"/>
      <c r="G65" s="273"/>
      <c r="H65" s="273"/>
    </row>
    <row r="66" spans="1:8" s="108" customFormat="1" ht="19.5" customHeight="1" x14ac:dyDescent="0.25">
      <c r="A66" s="117" t="s">
        <v>39</v>
      </c>
      <c r="B66" s="118"/>
      <c r="C66" s="117"/>
      <c r="D66" s="119">
        <f>'2022_navrh'!D231</f>
        <v>150</v>
      </c>
      <c r="E66" s="119">
        <f>'2022_navrh'!E231</f>
        <v>150</v>
      </c>
      <c r="F66" s="119">
        <f>'2022_navrh'!F231</f>
        <v>1000</v>
      </c>
      <c r="G66" s="38">
        <v>200</v>
      </c>
      <c r="H66" s="38">
        <v>200</v>
      </c>
    </row>
    <row r="67" spans="1:8" ht="27" customHeight="1" x14ac:dyDescent="0.25">
      <c r="A67" s="270" t="s">
        <v>460</v>
      </c>
      <c r="B67" s="273"/>
      <c r="C67" s="273"/>
      <c r="D67" s="273"/>
      <c r="E67" s="273"/>
      <c r="F67" s="273"/>
      <c r="G67" s="273"/>
      <c r="H67" s="273"/>
    </row>
    <row r="68" spans="1:8" s="108" customFormat="1" ht="19.5" customHeight="1" x14ac:dyDescent="0.25">
      <c r="A68" s="117" t="s">
        <v>36</v>
      </c>
      <c r="B68" s="118"/>
      <c r="C68" s="117"/>
      <c r="D68" s="119">
        <f>'2022_navrh'!D235</f>
        <v>6900</v>
      </c>
      <c r="E68" s="119">
        <f>'2022_navrh'!E235</f>
        <v>8150</v>
      </c>
      <c r="F68" s="119">
        <f>'2022_navrh'!F235</f>
        <v>8000</v>
      </c>
      <c r="G68" s="38">
        <v>7830</v>
      </c>
      <c r="H68" s="38">
        <v>7830</v>
      </c>
    </row>
    <row r="69" spans="1:8" ht="27" customHeight="1" x14ac:dyDescent="0.25">
      <c r="A69" s="270" t="s">
        <v>461</v>
      </c>
      <c r="B69" s="273"/>
      <c r="C69" s="273"/>
      <c r="D69" s="273"/>
      <c r="E69" s="273"/>
      <c r="F69" s="273"/>
      <c r="G69" s="273"/>
      <c r="H69" s="273"/>
    </row>
    <row r="70" spans="1:8" s="108" customFormat="1" ht="19.5" customHeight="1" x14ac:dyDescent="0.25">
      <c r="A70" s="117" t="s">
        <v>37</v>
      </c>
      <c r="B70" s="118"/>
      <c r="C70" s="117"/>
      <c r="D70" s="119">
        <f>'2022_navrh'!D237</f>
        <v>500</v>
      </c>
      <c r="E70" s="119">
        <f>'2022_navrh'!E237</f>
        <v>1400</v>
      </c>
      <c r="F70" s="119">
        <f>'2022_navrh'!F237</f>
        <v>500</v>
      </c>
      <c r="G70" s="38">
        <v>500</v>
      </c>
      <c r="H70" s="38">
        <v>500</v>
      </c>
    </row>
    <row r="71" spans="1:8" ht="27" customHeight="1" x14ac:dyDescent="0.25">
      <c r="A71" s="270" t="s">
        <v>462</v>
      </c>
      <c r="B71" s="273"/>
      <c r="C71" s="273"/>
      <c r="D71" s="273"/>
      <c r="E71" s="273"/>
      <c r="F71" s="273"/>
      <c r="G71" s="273"/>
      <c r="H71" s="273"/>
    </row>
    <row r="72" spans="1:8" s="108" customFormat="1" ht="18" customHeight="1" thickBot="1" x14ac:dyDescent="0.3">
      <c r="A72" s="274" t="s">
        <v>463</v>
      </c>
      <c r="B72" s="274"/>
      <c r="C72" s="274"/>
      <c r="D72" s="171">
        <f>D70+D68+D66+D64</f>
        <v>12525</v>
      </c>
      <c r="E72" s="171">
        <f>E70+E68+E66+E64</f>
        <v>15030.81</v>
      </c>
      <c r="F72" s="171">
        <f>F70+F68+F66+F64</f>
        <v>15347</v>
      </c>
      <c r="G72" s="171">
        <f>G70+G68+G66+G64</f>
        <v>13505</v>
      </c>
      <c r="H72" s="171">
        <f>H70+H68+H66+H64</f>
        <v>13505</v>
      </c>
    </row>
    <row r="73" spans="1:8" ht="21.75" customHeight="1" thickBot="1" x14ac:dyDescent="0.3">
      <c r="A73" s="269" t="s">
        <v>470</v>
      </c>
      <c r="B73" s="269"/>
      <c r="C73" s="269"/>
      <c r="D73" s="269"/>
      <c r="E73" s="269"/>
      <c r="F73" s="269"/>
      <c r="G73" s="269"/>
      <c r="H73" s="269"/>
    </row>
    <row r="74" spans="1:8" s="108" customFormat="1" ht="19.5" customHeight="1" x14ac:dyDescent="0.25">
      <c r="A74" s="117" t="s">
        <v>40</v>
      </c>
      <c r="B74" s="118"/>
      <c r="C74" s="117"/>
      <c r="D74" s="119">
        <f>'2022_navrh'!D246</f>
        <v>4070</v>
      </c>
      <c r="E74" s="119">
        <f>'2022_navrh'!E246</f>
        <v>3650</v>
      </c>
      <c r="F74" s="119">
        <f>'2022_navrh'!F246</f>
        <v>2750</v>
      </c>
      <c r="G74" s="168">
        <v>3000</v>
      </c>
      <c r="H74" s="168">
        <v>3000</v>
      </c>
    </row>
    <row r="75" spans="1:8" ht="27" customHeight="1" x14ac:dyDescent="0.25">
      <c r="A75" s="270" t="s">
        <v>464</v>
      </c>
      <c r="B75" s="270"/>
      <c r="C75" s="270"/>
      <c r="D75" s="270"/>
      <c r="E75" s="270"/>
      <c r="F75" s="270"/>
      <c r="G75" s="270"/>
      <c r="H75" s="270"/>
    </row>
    <row r="76" spans="1:8" s="108" customFormat="1" ht="19.5" customHeight="1" x14ac:dyDescent="0.25">
      <c r="A76" s="117" t="s">
        <v>41</v>
      </c>
      <c r="B76" s="118"/>
      <c r="C76" s="117"/>
      <c r="D76" s="119">
        <f>'2022_navrh'!D261</f>
        <v>6610</v>
      </c>
      <c r="E76" s="119">
        <f>'2022_navrh'!E261</f>
        <v>10750</v>
      </c>
      <c r="F76" s="119">
        <f>'2022_navrh'!F261</f>
        <v>12600</v>
      </c>
      <c r="G76" s="168">
        <v>8000</v>
      </c>
      <c r="H76" s="168">
        <v>8000</v>
      </c>
    </row>
    <row r="77" spans="1:8" ht="27" customHeight="1" x14ac:dyDescent="0.25">
      <c r="A77" s="270" t="s">
        <v>465</v>
      </c>
      <c r="B77" s="270"/>
      <c r="C77" s="270"/>
      <c r="D77" s="270"/>
      <c r="E77" s="270"/>
      <c r="F77" s="270"/>
      <c r="G77" s="270"/>
      <c r="H77" s="270"/>
    </row>
    <row r="78" spans="1:8" s="108" customFormat="1" ht="18" customHeight="1" x14ac:dyDescent="0.25">
      <c r="A78" s="274" t="s">
        <v>466</v>
      </c>
      <c r="B78" s="274"/>
      <c r="C78" s="274"/>
      <c r="D78" s="172">
        <f t="shared" ref="D78:E78" si="3">D76+D74</f>
        <v>10680</v>
      </c>
      <c r="E78" s="172">
        <f t="shared" si="3"/>
        <v>14400</v>
      </c>
      <c r="F78" s="172">
        <f>F76+F74</f>
        <v>15350</v>
      </c>
      <c r="G78" s="172">
        <f t="shared" ref="G78:H78" si="4">G76+G74</f>
        <v>11000</v>
      </c>
      <c r="H78" s="172">
        <f t="shared" si="4"/>
        <v>11000</v>
      </c>
    </row>
    <row r="79" spans="1:8" ht="25.5" customHeight="1" thickBot="1" x14ac:dyDescent="0.3">
      <c r="A79" s="103"/>
      <c r="B79" s="104" t="s">
        <v>1</v>
      </c>
      <c r="C79" s="105" t="s">
        <v>2</v>
      </c>
      <c r="D79" s="208">
        <v>2022</v>
      </c>
      <c r="E79" s="144" t="s">
        <v>653</v>
      </c>
      <c r="F79" s="106">
        <v>2023</v>
      </c>
      <c r="G79" s="107">
        <v>2024</v>
      </c>
      <c r="H79" s="107">
        <v>2025</v>
      </c>
    </row>
    <row r="80" spans="1:8" ht="20.25" customHeight="1" thickBot="1" x14ac:dyDescent="0.3">
      <c r="A80" s="269" t="s">
        <v>471</v>
      </c>
      <c r="B80" s="269"/>
      <c r="C80" s="269"/>
      <c r="D80" s="269"/>
      <c r="E80" s="269"/>
      <c r="F80" s="269"/>
      <c r="G80" s="269"/>
      <c r="H80" s="269"/>
    </row>
    <row r="81" spans="1:8" ht="26.25" customHeight="1" x14ac:dyDescent="0.25">
      <c r="A81" s="270" t="s">
        <v>473</v>
      </c>
      <c r="B81" s="270"/>
      <c r="C81" s="270"/>
      <c r="D81" s="270"/>
      <c r="E81" s="270"/>
      <c r="F81" s="270"/>
      <c r="G81" s="270"/>
      <c r="H81" s="270"/>
    </row>
    <row r="82" spans="1:8" ht="17.25" customHeight="1" thickBot="1" x14ac:dyDescent="0.3">
      <c r="A82" s="271" t="s">
        <v>472</v>
      </c>
      <c r="B82" s="271"/>
      <c r="C82" s="271"/>
      <c r="D82" s="135">
        <f>'2022_navrh'!D271</f>
        <v>97130</v>
      </c>
      <c r="E82" s="135">
        <f>'2022_navrh'!E271</f>
        <v>90214.01</v>
      </c>
      <c r="F82" s="135">
        <f>'2022_navrh'!F271</f>
        <v>99230</v>
      </c>
      <c r="G82" s="135">
        <v>100000</v>
      </c>
      <c r="H82" s="135">
        <v>100000</v>
      </c>
    </row>
    <row r="83" spans="1:8" ht="20.25" customHeight="1" thickBot="1" x14ac:dyDescent="0.3">
      <c r="A83" s="269" t="s">
        <v>474</v>
      </c>
      <c r="B83" s="269"/>
      <c r="C83" s="269"/>
      <c r="D83" s="269"/>
      <c r="E83" s="269"/>
      <c r="F83" s="269"/>
      <c r="G83" s="269"/>
      <c r="H83" s="269"/>
    </row>
    <row r="84" spans="1:8" s="108" customFormat="1" ht="18.75" customHeight="1" x14ac:dyDescent="0.25">
      <c r="A84" s="117" t="s">
        <v>513</v>
      </c>
      <c r="B84" s="118"/>
      <c r="C84" s="117"/>
      <c r="D84" s="119">
        <f>'2022_navrh'!D275</f>
        <v>13500</v>
      </c>
      <c r="E84" s="119">
        <f>'2022_navrh'!E275</f>
        <v>14500</v>
      </c>
      <c r="F84" s="119">
        <f>'2022_navrh'!F275</f>
        <v>15500</v>
      </c>
      <c r="G84" s="168">
        <v>13500</v>
      </c>
      <c r="H84" s="168">
        <v>13500</v>
      </c>
    </row>
    <row r="85" spans="1:8" ht="27" customHeight="1" x14ac:dyDescent="0.25">
      <c r="A85" s="270" t="s">
        <v>475</v>
      </c>
      <c r="B85" s="270"/>
      <c r="C85" s="270"/>
      <c r="D85" s="270"/>
      <c r="E85" s="270"/>
      <c r="F85" s="270"/>
      <c r="G85" s="270"/>
      <c r="H85" s="270"/>
    </row>
    <row r="86" spans="1:8" s="108" customFormat="1" ht="18.75" customHeight="1" x14ac:dyDescent="0.25">
      <c r="A86" s="117" t="s">
        <v>512</v>
      </c>
      <c r="B86" s="118"/>
      <c r="C86" s="117"/>
      <c r="D86" s="119">
        <f>'2022_navrh'!D278</f>
        <v>11000</v>
      </c>
      <c r="E86" s="119">
        <f>'2022_navrh'!E278</f>
        <v>1500</v>
      </c>
      <c r="F86" s="119">
        <f>'2022_navrh'!F278</f>
        <v>13000</v>
      </c>
      <c r="G86" s="168">
        <v>11000</v>
      </c>
      <c r="H86" s="168">
        <v>11000</v>
      </c>
    </row>
    <row r="87" spans="1:8" ht="25.5" customHeight="1" x14ac:dyDescent="0.25">
      <c r="A87" s="270" t="s">
        <v>487</v>
      </c>
      <c r="B87" s="270"/>
      <c r="C87" s="270"/>
      <c r="D87" s="270"/>
      <c r="E87" s="270"/>
      <c r="F87" s="270"/>
      <c r="G87" s="270"/>
      <c r="H87" s="270"/>
    </row>
    <row r="88" spans="1:8" ht="17.25" customHeight="1" thickBot="1" x14ac:dyDescent="0.3">
      <c r="A88" s="271" t="s">
        <v>476</v>
      </c>
      <c r="B88" s="271"/>
      <c r="C88" s="271"/>
      <c r="D88" s="135">
        <f>D86+D84</f>
        <v>24500</v>
      </c>
      <c r="E88" s="135">
        <f>E86+E84</f>
        <v>16000</v>
      </c>
      <c r="F88" s="135">
        <f>F86+F84</f>
        <v>28500</v>
      </c>
      <c r="G88" s="135">
        <f t="shared" ref="G88:H88" si="5">G86+G84</f>
        <v>24500</v>
      </c>
      <c r="H88" s="135">
        <f t="shared" si="5"/>
        <v>24500</v>
      </c>
    </row>
    <row r="89" spans="1:8" ht="20.25" customHeight="1" thickBot="1" x14ac:dyDescent="0.3">
      <c r="A89" s="269" t="s">
        <v>477</v>
      </c>
      <c r="B89" s="269"/>
      <c r="C89" s="269"/>
      <c r="D89" s="269"/>
      <c r="E89" s="269"/>
      <c r="F89" s="269"/>
      <c r="G89" s="269"/>
      <c r="H89" s="269"/>
    </row>
    <row r="90" spans="1:8" ht="24.75" customHeight="1" thickBot="1" x14ac:dyDescent="0.3">
      <c r="A90" s="270" t="s">
        <v>479</v>
      </c>
      <c r="B90" s="270"/>
      <c r="C90" s="270"/>
      <c r="D90" s="270"/>
      <c r="E90" s="270"/>
      <c r="F90" s="270"/>
      <c r="G90" s="270"/>
      <c r="H90" s="270"/>
    </row>
    <row r="91" spans="1:8" s="108" customFormat="1" ht="18.75" customHeight="1" thickBot="1" x14ac:dyDescent="0.3">
      <c r="A91" s="284" t="s">
        <v>478</v>
      </c>
      <c r="B91" s="284"/>
      <c r="C91" s="284"/>
      <c r="D91" s="214">
        <f>'2022_navrh'!D280</f>
        <v>223004.13</v>
      </c>
      <c r="E91" s="214">
        <f>'2022_navrh'!E280</f>
        <v>243734.29</v>
      </c>
      <c r="F91" s="214">
        <f>'2022_navrh'!F280</f>
        <v>243734.29</v>
      </c>
      <c r="G91" s="214">
        <v>241500</v>
      </c>
      <c r="H91" s="214">
        <v>241500</v>
      </c>
    </row>
    <row r="92" spans="1:8" s="108" customFormat="1" ht="18.75" customHeight="1" thickBot="1" x14ac:dyDescent="0.3">
      <c r="A92" s="284" t="s">
        <v>480</v>
      </c>
      <c r="B92" s="284"/>
      <c r="C92" s="284"/>
      <c r="D92" s="215">
        <f>'2022_navrh'!D286</f>
        <v>1443107.91</v>
      </c>
      <c r="E92" s="215">
        <f>'2022_navrh'!E286</f>
        <v>1648717.16</v>
      </c>
      <c r="F92" s="215">
        <f>'2022_navrh'!F286</f>
        <v>1633115.54</v>
      </c>
      <c r="G92" s="215">
        <v>1515000</v>
      </c>
      <c r="H92" s="215">
        <v>1515000</v>
      </c>
    </row>
    <row r="93" spans="1:8" ht="17.25" customHeight="1" thickBot="1" x14ac:dyDescent="0.3">
      <c r="A93" s="136" t="s">
        <v>481</v>
      </c>
      <c r="B93" s="137"/>
      <c r="C93" s="138"/>
      <c r="D93" s="138">
        <f t="shared" ref="D93:E93" si="6">D91+D92</f>
        <v>1666112.04</v>
      </c>
      <c r="E93" s="138">
        <f t="shared" si="6"/>
        <v>1892451.45</v>
      </c>
      <c r="F93" s="138">
        <f>F91+F92</f>
        <v>1876849.83</v>
      </c>
      <c r="G93" s="138">
        <f t="shared" ref="G93:H93" si="7">G91+G92</f>
        <v>1756500</v>
      </c>
      <c r="H93" s="138">
        <f t="shared" si="7"/>
        <v>1756500</v>
      </c>
    </row>
    <row r="94" spans="1:8" ht="20.25" customHeight="1" thickBot="1" x14ac:dyDescent="0.3">
      <c r="A94" s="269" t="s">
        <v>482</v>
      </c>
      <c r="B94" s="269"/>
      <c r="C94" s="269"/>
      <c r="D94" s="269"/>
      <c r="E94" s="269"/>
      <c r="F94" s="269"/>
      <c r="G94" s="269"/>
      <c r="H94" s="269"/>
    </row>
    <row r="95" spans="1:8" s="108" customFormat="1" ht="18.75" customHeight="1" x14ac:dyDescent="0.25">
      <c r="A95" s="117" t="s">
        <v>48</v>
      </c>
      <c r="B95" s="118"/>
      <c r="C95" s="117"/>
      <c r="D95" s="119">
        <f>'2022_navrh'!D301</f>
        <v>16700</v>
      </c>
      <c r="E95" s="119">
        <f>'2022_navrh'!E301</f>
        <v>21000</v>
      </c>
      <c r="F95" s="119">
        <f>'2022_navrh'!F301</f>
        <v>21800</v>
      </c>
      <c r="G95" s="168">
        <v>16500</v>
      </c>
      <c r="H95" s="168">
        <v>16500</v>
      </c>
    </row>
    <row r="96" spans="1:8" ht="27" customHeight="1" x14ac:dyDescent="0.25">
      <c r="A96" s="270" t="s">
        <v>484</v>
      </c>
      <c r="B96" s="270"/>
      <c r="C96" s="270"/>
      <c r="D96" s="270"/>
      <c r="E96" s="270"/>
      <c r="F96" s="270"/>
      <c r="G96" s="270"/>
      <c r="H96" s="270"/>
    </row>
    <row r="97" spans="1:8" s="108" customFormat="1" ht="17.25" customHeight="1" thickBot="1" x14ac:dyDescent="0.3">
      <c r="A97" s="169" t="s">
        <v>483</v>
      </c>
      <c r="B97" s="170"/>
      <c r="C97" s="172"/>
      <c r="D97" s="172">
        <f t="shared" ref="D97:E97" si="8">D95</f>
        <v>16700</v>
      </c>
      <c r="E97" s="172">
        <f t="shared" si="8"/>
        <v>21000</v>
      </c>
      <c r="F97" s="172">
        <f>F95</f>
        <v>21800</v>
      </c>
      <c r="G97" s="172">
        <f t="shared" ref="G97:H97" si="9">G95</f>
        <v>16500</v>
      </c>
      <c r="H97" s="172">
        <f t="shared" si="9"/>
        <v>16500</v>
      </c>
    </row>
    <row r="98" spans="1:8" ht="20.25" customHeight="1" thickBot="1" x14ac:dyDescent="0.3">
      <c r="A98" s="269" t="s">
        <v>485</v>
      </c>
      <c r="B98" s="269"/>
      <c r="C98" s="269"/>
      <c r="D98" s="269"/>
      <c r="E98" s="269"/>
      <c r="F98" s="269"/>
      <c r="G98" s="269"/>
      <c r="H98" s="269"/>
    </row>
    <row r="99" spans="1:8" s="108" customFormat="1" ht="18.75" customHeight="1" x14ac:dyDescent="0.25">
      <c r="A99" s="117" t="s">
        <v>50</v>
      </c>
      <c r="B99" s="118"/>
      <c r="C99" s="117"/>
      <c r="D99" s="119">
        <f>'2022_navrh'!D306</f>
        <v>26800</v>
      </c>
      <c r="E99" s="119">
        <f>'2022_navrh'!E306</f>
        <v>36000</v>
      </c>
      <c r="F99" s="119">
        <f>'2022_navrh'!F306</f>
        <v>36000</v>
      </c>
      <c r="G99" s="38">
        <v>26800</v>
      </c>
      <c r="H99" s="38">
        <v>26800</v>
      </c>
    </row>
    <row r="100" spans="1:8" ht="27.75" customHeight="1" x14ac:dyDescent="0.25">
      <c r="A100" s="270" t="s">
        <v>486</v>
      </c>
      <c r="B100" s="270"/>
      <c r="C100" s="270"/>
      <c r="D100" s="270"/>
      <c r="E100" s="270"/>
      <c r="F100" s="270"/>
      <c r="G100" s="270"/>
      <c r="H100" s="270"/>
    </row>
    <row r="101" spans="1:8" s="108" customFormat="1" ht="18.75" customHeight="1" x14ac:dyDescent="0.25">
      <c r="A101" s="117" t="s">
        <v>51</v>
      </c>
      <c r="B101" s="118"/>
      <c r="C101" s="117"/>
      <c r="D101" s="119">
        <f>'2022_navrh'!D311</f>
        <v>10800</v>
      </c>
      <c r="E101" s="119">
        <f>'2022_navrh'!E311</f>
        <v>9600</v>
      </c>
      <c r="F101" s="119">
        <f>'2022_navrh'!F311</f>
        <v>11000</v>
      </c>
      <c r="G101" s="38">
        <v>10800</v>
      </c>
      <c r="H101" s="38">
        <v>10800</v>
      </c>
    </row>
    <row r="102" spans="1:8" ht="27.75" customHeight="1" x14ac:dyDescent="0.25">
      <c r="A102" s="270" t="s">
        <v>489</v>
      </c>
      <c r="B102" s="270"/>
      <c r="C102" s="270"/>
      <c r="D102" s="270"/>
      <c r="E102" s="270"/>
      <c r="F102" s="270"/>
      <c r="G102" s="270"/>
      <c r="H102" s="270"/>
    </row>
    <row r="103" spans="1:8" s="108" customFormat="1" ht="17.25" customHeight="1" x14ac:dyDescent="0.25">
      <c r="A103" s="169" t="s">
        <v>488</v>
      </c>
      <c r="B103" s="170"/>
      <c r="C103" s="169"/>
      <c r="D103" s="171">
        <f t="shared" ref="D103:E103" si="10">D101+D99</f>
        <v>37600</v>
      </c>
      <c r="E103" s="171">
        <f t="shared" si="10"/>
        <v>45600</v>
      </c>
      <c r="F103" s="171">
        <f>F101+F99</f>
        <v>47000</v>
      </c>
      <c r="G103" s="171">
        <f t="shared" ref="G103:H103" si="11">G101+G99</f>
        <v>37600</v>
      </c>
      <c r="H103" s="171">
        <f t="shared" si="11"/>
        <v>37600</v>
      </c>
    </row>
    <row r="104" spans="1:8" s="108" customFormat="1" ht="27.75" customHeight="1" thickBot="1" x14ac:dyDescent="0.25">
      <c r="A104" s="103"/>
      <c r="B104" s="104" t="s">
        <v>1</v>
      </c>
      <c r="C104" s="105" t="s">
        <v>2</v>
      </c>
      <c r="D104" s="208">
        <v>2022</v>
      </c>
      <c r="E104" s="144" t="s">
        <v>653</v>
      </c>
      <c r="F104" s="106">
        <v>2023</v>
      </c>
      <c r="G104" s="107">
        <v>2024</v>
      </c>
      <c r="H104" s="107">
        <v>2025</v>
      </c>
    </row>
    <row r="105" spans="1:8" ht="20.25" customHeight="1" thickBot="1" x14ac:dyDescent="0.3">
      <c r="A105" s="269" t="s">
        <v>490</v>
      </c>
      <c r="B105" s="269"/>
      <c r="C105" s="269"/>
      <c r="D105" s="269"/>
      <c r="E105" s="269"/>
      <c r="F105" s="269"/>
      <c r="G105" s="269"/>
      <c r="H105" s="269"/>
    </row>
    <row r="106" spans="1:8" s="108" customFormat="1" ht="18.75" customHeight="1" x14ac:dyDescent="0.25">
      <c r="A106" s="117" t="s">
        <v>53</v>
      </c>
      <c r="B106" s="118"/>
      <c r="C106" s="117"/>
      <c r="D106" s="119">
        <f>'2022_navrh'!D314</f>
        <v>3000</v>
      </c>
      <c r="E106" s="119">
        <f>'2022_navrh'!E314</f>
        <v>3000</v>
      </c>
      <c r="F106" s="119">
        <f>'2022_navrh'!F314</f>
        <v>3000</v>
      </c>
      <c r="G106" s="38">
        <v>3000</v>
      </c>
      <c r="H106" s="38">
        <v>3000</v>
      </c>
    </row>
    <row r="107" spans="1:8" ht="26.25" customHeight="1" x14ac:dyDescent="0.25">
      <c r="A107" s="270" t="s">
        <v>491</v>
      </c>
      <c r="B107" s="270"/>
      <c r="C107" s="270"/>
      <c r="D107" s="270"/>
      <c r="E107" s="270"/>
      <c r="F107" s="270"/>
      <c r="G107" s="270"/>
      <c r="H107" s="270"/>
    </row>
    <row r="108" spans="1:8" s="108" customFormat="1" ht="18.75" customHeight="1" x14ac:dyDescent="0.25">
      <c r="A108" s="117" t="s">
        <v>54</v>
      </c>
      <c r="B108" s="118"/>
      <c r="C108" s="117"/>
      <c r="D108" s="119">
        <f>'2022_navrh'!D316</f>
        <v>1000</v>
      </c>
      <c r="E108" s="119">
        <f>'2022_navrh'!E316</f>
        <v>1000</v>
      </c>
      <c r="F108" s="119">
        <f>'2022_navrh'!F316</f>
        <v>1500</v>
      </c>
      <c r="G108" s="119">
        <v>1000</v>
      </c>
      <c r="H108" s="119">
        <v>1000</v>
      </c>
    </row>
    <row r="109" spans="1:8" ht="28.5" customHeight="1" x14ac:dyDescent="0.25">
      <c r="A109" s="270" t="s">
        <v>515</v>
      </c>
      <c r="B109" s="270"/>
      <c r="C109" s="270"/>
      <c r="D109" s="270"/>
      <c r="E109" s="270"/>
      <c r="F109" s="270"/>
      <c r="G109" s="270"/>
      <c r="H109" s="270"/>
    </row>
    <row r="110" spans="1:8" s="108" customFormat="1" ht="17.25" customHeight="1" thickBot="1" x14ac:dyDescent="0.3">
      <c r="A110" s="169" t="s">
        <v>494</v>
      </c>
      <c r="B110" s="170"/>
      <c r="C110" s="169"/>
      <c r="D110" s="171">
        <f t="shared" ref="D110:H110" si="12">D106+D108</f>
        <v>4000</v>
      </c>
      <c r="E110" s="171">
        <f t="shared" si="12"/>
        <v>4000</v>
      </c>
      <c r="F110" s="171">
        <f t="shared" si="12"/>
        <v>4500</v>
      </c>
      <c r="G110" s="171">
        <f t="shared" si="12"/>
        <v>4000</v>
      </c>
      <c r="H110" s="171">
        <f t="shared" si="12"/>
        <v>4000</v>
      </c>
    </row>
    <row r="111" spans="1:8" ht="20.25" customHeight="1" thickBot="1" x14ac:dyDescent="0.3">
      <c r="A111" s="269" t="s">
        <v>492</v>
      </c>
      <c r="B111" s="269"/>
      <c r="C111" s="269"/>
      <c r="D111" s="269"/>
      <c r="E111" s="269"/>
      <c r="F111" s="269"/>
      <c r="G111" s="269"/>
      <c r="H111" s="269"/>
    </row>
    <row r="112" spans="1:8" x14ac:dyDescent="0.25">
      <c r="A112" s="23" t="s">
        <v>56</v>
      </c>
      <c r="B112" s="60"/>
      <c r="C112" s="23"/>
      <c r="D112" s="24">
        <f>'2022_navrh'!D328</f>
        <v>22022.95</v>
      </c>
      <c r="E112" s="24">
        <f>'2022_navrh'!E328</f>
        <v>20922.95</v>
      </c>
      <c r="F112" s="24">
        <f>'2022_navrh'!F328</f>
        <v>22022.95</v>
      </c>
      <c r="G112" s="24">
        <v>32100</v>
      </c>
      <c r="H112" s="24">
        <v>32100</v>
      </c>
    </row>
    <row r="113" spans="1:8" ht="27.75" customHeight="1" x14ac:dyDescent="0.25">
      <c r="A113" s="270" t="s">
        <v>493</v>
      </c>
      <c r="B113" s="270"/>
      <c r="C113" s="270"/>
      <c r="D113" s="270"/>
      <c r="E113" s="270"/>
      <c r="F113" s="270"/>
      <c r="G113" s="270"/>
      <c r="H113" s="270"/>
    </row>
    <row r="114" spans="1:8" s="108" customFormat="1" ht="17.25" customHeight="1" thickBot="1" x14ac:dyDescent="0.3">
      <c r="A114" s="169" t="s">
        <v>495</v>
      </c>
      <c r="B114" s="170"/>
      <c r="C114" s="169"/>
      <c r="D114" s="171">
        <f t="shared" ref="D114:E114" si="13">D112</f>
        <v>22022.95</v>
      </c>
      <c r="E114" s="171">
        <f t="shared" si="13"/>
        <v>20922.95</v>
      </c>
      <c r="F114" s="171">
        <f>F112</f>
        <v>22022.95</v>
      </c>
      <c r="G114" s="171">
        <f t="shared" ref="G114:H114" si="14">G112</f>
        <v>32100</v>
      </c>
      <c r="H114" s="171">
        <f t="shared" si="14"/>
        <v>32100</v>
      </c>
    </row>
    <row r="115" spans="1:8" ht="20.25" customHeight="1" thickBot="1" x14ac:dyDescent="0.3">
      <c r="A115" s="269" t="s">
        <v>496</v>
      </c>
      <c r="B115" s="269"/>
      <c r="C115" s="269"/>
      <c r="D115" s="269"/>
      <c r="E115" s="269"/>
      <c r="F115" s="269"/>
      <c r="G115" s="269"/>
      <c r="H115" s="269"/>
    </row>
    <row r="116" spans="1:8" ht="30.75" customHeight="1" x14ac:dyDescent="0.25">
      <c r="A116" s="270" t="s">
        <v>497</v>
      </c>
      <c r="B116" s="270"/>
      <c r="C116" s="270"/>
      <c r="D116" s="270"/>
      <c r="E116" s="270"/>
      <c r="F116" s="270"/>
      <c r="G116" s="270"/>
      <c r="H116" s="270"/>
    </row>
    <row r="117" spans="1:8" s="108" customFormat="1" ht="17.45" customHeight="1" thickBot="1" x14ac:dyDescent="0.3">
      <c r="A117" s="281" t="s">
        <v>498</v>
      </c>
      <c r="B117" s="281"/>
      <c r="C117" s="281"/>
      <c r="D117" s="218">
        <f>'2022_navrh'!D330</f>
        <v>1070</v>
      </c>
      <c r="E117" s="218">
        <f>'2022_navrh'!E330</f>
        <v>1070.9100000000001</v>
      </c>
      <c r="F117" s="218">
        <f>'2022_navrh'!F330</f>
        <v>1070</v>
      </c>
      <c r="G117" s="218">
        <v>1100</v>
      </c>
      <c r="H117" s="218">
        <v>1100</v>
      </c>
    </row>
    <row r="118" spans="1:8" s="108" customFormat="1" ht="17.45" customHeight="1" thickBot="1" x14ac:dyDescent="0.3">
      <c r="A118" s="279" t="s">
        <v>499</v>
      </c>
      <c r="B118" s="279"/>
      <c r="C118" s="279"/>
      <c r="D118" s="219">
        <f>'2022_navrh'!D333</f>
        <v>10000</v>
      </c>
      <c r="E118" s="219">
        <f>'2022_navrh'!E333</f>
        <v>15000</v>
      </c>
      <c r="F118" s="219">
        <f>'2022_navrh'!F333</f>
        <v>10000</v>
      </c>
      <c r="G118" s="216">
        <v>10000</v>
      </c>
      <c r="H118" s="216">
        <v>10000</v>
      </c>
    </row>
    <row r="119" spans="1:8" s="108" customFormat="1" ht="17.45" customHeight="1" thickBot="1" x14ac:dyDescent="0.3">
      <c r="A119" s="279" t="s">
        <v>641</v>
      </c>
      <c r="B119" s="279"/>
      <c r="C119" s="279"/>
      <c r="D119" s="219">
        <f>'2022_navrh'!D339</f>
        <v>0</v>
      </c>
      <c r="E119" s="219">
        <f>'2022_navrh'!E339</f>
        <v>0</v>
      </c>
      <c r="F119" s="219">
        <f>'2022_navrh'!F339</f>
        <v>0</v>
      </c>
      <c r="G119" s="216">
        <v>0</v>
      </c>
      <c r="H119" s="216">
        <v>0</v>
      </c>
    </row>
    <row r="120" spans="1:8" s="108" customFormat="1" ht="17.45" customHeight="1" thickBot="1" x14ac:dyDescent="0.3">
      <c r="A120" s="279" t="s">
        <v>572</v>
      </c>
      <c r="B120" s="279"/>
      <c r="C120" s="279"/>
      <c r="D120" s="219">
        <f>'2022_navrh'!D346</f>
        <v>0</v>
      </c>
      <c r="E120" s="219">
        <f>'2022_navrh'!E346</f>
        <v>0</v>
      </c>
      <c r="F120" s="219">
        <f>'2022_navrh'!F346</f>
        <v>0</v>
      </c>
      <c r="G120" s="216">
        <v>0</v>
      </c>
      <c r="H120" s="216">
        <v>0</v>
      </c>
    </row>
    <row r="121" spans="1:8" s="108" customFormat="1" ht="17.45" customHeight="1" thickBot="1" x14ac:dyDescent="0.3">
      <c r="A121" s="279" t="s">
        <v>642</v>
      </c>
      <c r="B121" s="279"/>
      <c r="C121" s="279"/>
      <c r="D121" s="219">
        <f>'2022_navrh'!D352</f>
        <v>0</v>
      </c>
      <c r="E121" s="219">
        <f>'2022_navrh'!E352</f>
        <v>0</v>
      </c>
      <c r="F121" s="219">
        <f>'2022_navrh'!F352</f>
        <v>0</v>
      </c>
      <c r="G121" s="219">
        <f>'2022_navrh'!G352</f>
        <v>0</v>
      </c>
      <c r="H121" s="219">
        <f>'2022_navrh'!H352</f>
        <v>0</v>
      </c>
    </row>
    <row r="122" spans="1:8" s="108" customFormat="1" ht="17.45" customHeight="1" thickBot="1" x14ac:dyDescent="0.3">
      <c r="A122" s="279" t="s">
        <v>500</v>
      </c>
      <c r="B122" s="279"/>
      <c r="C122" s="279"/>
      <c r="D122" s="216">
        <f>'2022_navrh'!D358</f>
        <v>13700</v>
      </c>
      <c r="E122" s="216">
        <f>'2022_navrh'!E358</f>
        <v>21308</v>
      </c>
      <c r="F122" s="216">
        <f>'2022_navrh'!F358</f>
        <v>13700</v>
      </c>
      <c r="G122" s="216">
        <v>13700</v>
      </c>
      <c r="H122" s="216">
        <v>13700</v>
      </c>
    </row>
    <row r="123" spans="1:8" s="108" customFormat="1" ht="17.45" customHeight="1" thickBot="1" x14ac:dyDescent="0.3">
      <c r="A123" s="279" t="s">
        <v>501</v>
      </c>
      <c r="B123" s="279"/>
      <c r="C123" s="279"/>
      <c r="D123" s="216">
        <f>'2022_navrh'!D366</f>
        <v>4500</v>
      </c>
      <c r="E123" s="216">
        <f>'2022_navrh'!E366</f>
        <v>21274</v>
      </c>
      <c r="F123" s="216">
        <f>'2022_navrh'!F366</f>
        <v>4500</v>
      </c>
      <c r="G123" s="216">
        <v>5100</v>
      </c>
      <c r="H123" s="216">
        <v>5100</v>
      </c>
    </row>
    <row r="124" spans="1:8" s="108" customFormat="1" ht="17.45" customHeight="1" thickBot="1" x14ac:dyDescent="0.3">
      <c r="A124" s="279" t="s">
        <v>502</v>
      </c>
      <c r="B124" s="279"/>
      <c r="C124" s="279"/>
      <c r="D124" s="216">
        <f>'2022_navrh'!D369</f>
        <v>63000</v>
      </c>
      <c r="E124" s="216">
        <f>'2022_navrh'!E369</f>
        <v>63000</v>
      </c>
      <c r="F124" s="216">
        <f>'2022_navrh'!F369</f>
        <v>9000</v>
      </c>
      <c r="G124" s="216">
        <v>15000</v>
      </c>
      <c r="H124" s="216">
        <v>15000</v>
      </c>
    </row>
    <row r="125" spans="1:8" s="108" customFormat="1" ht="17.45" customHeight="1" thickBot="1" x14ac:dyDescent="0.3">
      <c r="A125" s="279" t="s">
        <v>503</v>
      </c>
      <c r="B125" s="279"/>
      <c r="C125" s="279"/>
      <c r="D125" s="216">
        <f>'2022_navrh'!D374</f>
        <v>3000</v>
      </c>
      <c r="E125" s="216">
        <f>'2022_navrh'!E374</f>
        <v>3000</v>
      </c>
      <c r="F125" s="216">
        <f>'2022_navrh'!F374</f>
        <v>3000</v>
      </c>
      <c r="G125" s="216">
        <v>3800</v>
      </c>
      <c r="H125" s="216">
        <v>3800</v>
      </c>
    </row>
    <row r="126" spans="1:8" s="108" customFormat="1" ht="17.45" customHeight="1" thickBot="1" x14ac:dyDescent="0.3">
      <c r="A126" s="220" t="s">
        <v>523</v>
      </c>
      <c r="B126" s="206"/>
      <c r="C126" s="220"/>
      <c r="D126" s="216">
        <f>'2022_navrh'!D379</f>
        <v>3000</v>
      </c>
      <c r="E126" s="216">
        <f>'2022_navrh'!E379</f>
        <v>3000</v>
      </c>
      <c r="F126" s="216">
        <f>'2022_navrh'!F379</f>
        <v>3000</v>
      </c>
      <c r="G126" s="216">
        <v>3000</v>
      </c>
      <c r="H126" s="216">
        <v>3000</v>
      </c>
    </row>
    <row r="127" spans="1:8" s="108" customFormat="1" ht="17.45" customHeight="1" thickBot="1" x14ac:dyDescent="0.3">
      <c r="A127" s="279" t="s">
        <v>504</v>
      </c>
      <c r="B127" s="279"/>
      <c r="C127" s="279"/>
      <c r="D127" s="216">
        <f>'2022_navrh'!D383</f>
        <v>26650</v>
      </c>
      <c r="E127" s="216">
        <f>'2022_navrh'!E383</f>
        <v>26650</v>
      </c>
      <c r="F127" s="216">
        <f>'2022_navrh'!F383</f>
        <v>26650</v>
      </c>
      <c r="G127" s="216">
        <v>26650</v>
      </c>
      <c r="H127" s="216">
        <v>26650</v>
      </c>
    </row>
    <row r="128" spans="1:8" s="108" customFormat="1" ht="17.45" customHeight="1" thickBot="1" x14ac:dyDescent="0.3">
      <c r="A128" s="279" t="s">
        <v>524</v>
      </c>
      <c r="B128" s="279"/>
      <c r="C128" s="279"/>
      <c r="D128" s="216">
        <f>'2022_navrh'!D392</f>
        <v>5000</v>
      </c>
      <c r="E128" s="216">
        <f>'2022_navrh'!E392</f>
        <v>2729.5800000000004</v>
      </c>
      <c r="F128" s="216">
        <f>'2022_navrh'!F392</f>
        <v>5000</v>
      </c>
      <c r="G128" s="216">
        <v>5000</v>
      </c>
      <c r="H128" s="216">
        <v>5000</v>
      </c>
    </row>
    <row r="129" spans="1:8" s="108" customFormat="1" ht="17.45" customHeight="1" thickBot="1" x14ac:dyDescent="0.3">
      <c r="A129" s="279" t="s">
        <v>505</v>
      </c>
      <c r="B129" s="279"/>
      <c r="C129" s="279"/>
      <c r="D129" s="216">
        <f>'2022_navrh'!D399</f>
        <v>15000</v>
      </c>
      <c r="E129" s="216">
        <f>'2022_navrh'!E399</f>
        <v>48071</v>
      </c>
      <c r="F129" s="216">
        <f>'2022_navrh'!F399</f>
        <v>15000</v>
      </c>
      <c r="G129" s="216">
        <v>20000</v>
      </c>
      <c r="H129" s="216">
        <v>20000</v>
      </c>
    </row>
    <row r="130" spans="1:8" s="108" customFormat="1" ht="17.25" customHeight="1" thickBot="1" x14ac:dyDescent="0.3">
      <c r="A130" s="221" t="s">
        <v>506</v>
      </c>
      <c r="B130" s="222"/>
      <c r="C130" s="221"/>
      <c r="D130" s="223">
        <f>SUM(D117:D129)</f>
        <v>144920</v>
      </c>
      <c r="E130" s="223">
        <f t="shared" ref="E130:H130" si="15">SUM(E117:E129)</f>
        <v>205103.49</v>
      </c>
      <c r="F130" s="223">
        <f t="shared" si="15"/>
        <v>90920</v>
      </c>
      <c r="G130" s="223">
        <f t="shared" si="15"/>
        <v>103350</v>
      </c>
      <c r="H130" s="223">
        <f t="shared" si="15"/>
        <v>103350</v>
      </c>
    </row>
    <row r="131" spans="1:8" s="108" customFormat="1" ht="27.75" customHeight="1" thickBot="1" x14ac:dyDescent="0.25">
      <c r="A131" s="103"/>
      <c r="B131" s="104" t="s">
        <v>1</v>
      </c>
      <c r="C131" s="105" t="s">
        <v>2</v>
      </c>
      <c r="D131" s="208">
        <v>2022</v>
      </c>
      <c r="E131" s="144" t="s">
        <v>653</v>
      </c>
      <c r="F131" s="106">
        <v>2023</v>
      </c>
      <c r="G131" s="107">
        <v>2024</v>
      </c>
      <c r="H131" s="107">
        <v>2025</v>
      </c>
    </row>
    <row r="132" spans="1:8" ht="20.25" customHeight="1" thickBot="1" x14ac:dyDescent="0.3">
      <c r="A132" s="280" t="s">
        <v>518</v>
      </c>
      <c r="B132" s="280"/>
      <c r="C132" s="280"/>
      <c r="D132" s="269"/>
      <c r="E132" s="269"/>
      <c r="F132" s="269"/>
      <c r="G132" s="269"/>
      <c r="H132" s="269"/>
    </row>
    <row r="133" spans="1:8" ht="15" customHeight="1" thickBot="1" x14ac:dyDescent="0.3">
      <c r="A133" s="281" t="s">
        <v>636</v>
      </c>
      <c r="B133" s="281"/>
      <c r="C133" s="281"/>
      <c r="D133" s="139">
        <f>'2022_navrh'!D405</f>
        <v>0</v>
      </c>
      <c r="E133" s="139">
        <f>'2022_navrh'!E405</f>
        <v>0</v>
      </c>
      <c r="F133" s="139">
        <f>'2022_navrh'!F405</f>
        <v>0</v>
      </c>
      <c r="G133" s="124">
        <v>0</v>
      </c>
      <c r="H133" s="124">
        <v>0</v>
      </c>
    </row>
    <row r="134" spans="1:8" ht="15" customHeight="1" thickBot="1" x14ac:dyDescent="0.3">
      <c r="A134" s="279" t="s">
        <v>637</v>
      </c>
      <c r="B134" s="279"/>
      <c r="C134" s="279"/>
      <c r="D134" s="139">
        <f>'2022_navrh'!D406</f>
        <v>0</v>
      </c>
      <c r="E134" s="139">
        <f>'2022_navrh'!E406</f>
        <v>0</v>
      </c>
      <c r="F134" s="139">
        <f>'2022_navrh'!F406</f>
        <v>0</v>
      </c>
      <c r="G134" s="125">
        <v>0</v>
      </c>
      <c r="H134" s="125">
        <v>0</v>
      </c>
    </row>
    <row r="135" spans="1:8" ht="15" customHeight="1" thickBot="1" x14ac:dyDescent="0.3">
      <c r="A135" s="279" t="s">
        <v>562</v>
      </c>
      <c r="B135" s="279"/>
      <c r="C135" s="279"/>
      <c r="D135" s="139">
        <f>'2022_navrh'!D407</f>
        <v>30000</v>
      </c>
      <c r="E135" s="139">
        <f>'2022_navrh'!E407</f>
        <v>166513.26</v>
      </c>
      <c r="F135" s="139">
        <f>'2022_navrh'!F407</f>
        <v>0</v>
      </c>
      <c r="G135" s="125">
        <v>47700</v>
      </c>
      <c r="H135" s="125">
        <v>47700</v>
      </c>
    </row>
    <row r="136" spans="1:8" ht="15" customHeight="1" thickBot="1" x14ac:dyDescent="0.3">
      <c r="A136" s="279" t="s">
        <v>607</v>
      </c>
      <c r="B136" s="279"/>
      <c r="C136" s="279"/>
      <c r="D136" s="139">
        <f>'2022_navrh'!D422</f>
        <v>0</v>
      </c>
      <c r="E136" s="139">
        <f>'2022_navrh'!E422</f>
        <v>0</v>
      </c>
      <c r="F136" s="139">
        <f>'2022_navrh'!F422</f>
        <v>0</v>
      </c>
      <c r="G136" s="125">
        <v>0</v>
      </c>
      <c r="H136" s="125">
        <v>0</v>
      </c>
    </row>
    <row r="137" spans="1:8" ht="15" customHeight="1" thickBot="1" x14ac:dyDescent="0.3">
      <c r="A137" s="279" t="s">
        <v>555</v>
      </c>
      <c r="B137" s="279"/>
      <c r="C137" s="279"/>
      <c r="D137" s="139">
        <f>'2022_navrh'!D423+'2022_navrh'!D425</f>
        <v>21549.439999999999</v>
      </c>
      <c r="E137" s="139">
        <v>23969.74</v>
      </c>
      <c r="F137" s="139">
        <f>'2022_navrh'!F423+'2022_navrh'!F425</f>
        <v>0</v>
      </c>
      <c r="G137" s="125">
        <v>0</v>
      </c>
      <c r="H137" s="125">
        <v>0</v>
      </c>
    </row>
    <row r="138" spans="1:8" ht="15" customHeight="1" thickBot="1" x14ac:dyDescent="0.3">
      <c r="A138" s="279" t="s">
        <v>658</v>
      </c>
      <c r="B138" s="279"/>
      <c r="C138" s="279"/>
      <c r="D138" s="139"/>
      <c r="E138" s="139">
        <v>2785</v>
      </c>
      <c r="F138" s="139"/>
      <c r="G138" s="125"/>
      <c r="H138" s="125"/>
    </row>
    <row r="139" spans="1:8" ht="15" customHeight="1" thickBot="1" x14ac:dyDescent="0.3">
      <c r="A139" s="282" t="s">
        <v>627</v>
      </c>
      <c r="B139" s="282"/>
      <c r="C139" s="282"/>
      <c r="D139" s="139">
        <f>'2022_navrh'!D426</f>
        <v>0</v>
      </c>
      <c r="E139" s="139">
        <f>'2022_navrh'!E426</f>
        <v>2147.7800000000002</v>
      </c>
      <c r="F139" s="139">
        <f>'2022_navrh'!F426</f>
        <v>0</v>
      </c>
      <c r="G139" s="125">
        <v>0</v>
      </c>
      <c r="H139" s="125">
        <v>0</v>
      </c>
    </row>
    <row r="140" spans="1:8" ht="15" customHeight="1" thickBot="1" x14ac:dyDescent="0.3">
      <c r="A140" s="282" t="s">
        <v>628</v>
      </c>
      <c r="B140" s="282"/>
      <c r="C140" s="282"/>
      <c r="D140" s="139">
        <f>'2022_navrh'!D428</f>
        <v>0</v>
      </c>
      <c r="E140" s="139">
        <f>'2022_navrh'!E428</f>
        <v>0</v>
      </c>
      <c r="F140" s="139">
        <f>'2022_navrh'!F428</f>
        <v>0</v>
      </c>
      <c r="G140" s="125">
        <v>0</v>
      </c>
      <c r="H140" s="125">
        <v>0</v>
      </c>
    </row>
    <row r="141" spans="1:8" ht="17.25" customHeight="1" thickBot="1" x14ac:dyDescent="0.3">
      <c r="A141" s="161" t="s">
        <v>521</v>
      </c>
      <c r="B141" s="162"/>
      <c r="C141" s="161"/>
      <c r="D141" s="113">
        <f>SUM(D133:D140)</f>
        <v>51549.440000000002</v>
      </c>
      <c r="E141" s="113">
        <f>SUM(E133:E140)</f>
        <v>195415.78</v>
      </c>
      <c r="F141" s="113">
        <f>SUM(F133:F140)</f>
        <v>0</v>
      </c>
      <c r="G141" s="113">
        <f>SUM(G133:G140)</f>
        <v>47700</v>
      </c>
      <c r="H141" s="113">
        <f>SUM(H133:H140)</f>
        <v>47700</v>
      </c>
    </row>
    <row r="142" spans="1:8" ht="26.25" thickBot="1" x14ac:dyDescent="0.3">
      <c r="A142" s="103"/>
      <c r="B142" s="104" t="s">
        <v>1</v>
      </c>
      <c r="C142" s="105" t="s">
        <v>2</v>
      </c>
      <c r="D142" s="86">
        <v>2022</v>
      </c>
      <c r="E142" s="144" t="s">
        <v>653</v>
      </c>
      <c r="F142" s="106">
        <v>2023</v>
      </c>
      <c r="G142" s="107">
        <v>2024</v>
      </c>
      <c r="H142" s="107">
        <v>2025</v>
      </c>
    </row>
    <row r="143" spans="1:8" ht="20.25" customHeight="1" thickBot="1" x14ac:dyDescent="0.3">
      <c r="A143" s="269" t="s">
        <v>519</v>
      </c>
      <c r="B143" s="269"/>
      <c r="C143" s="269"/>
      <c r="D143" s="269"/>
      <c r="E143" s="269"/>
      <c r="F143" s="269"/>
      <c r="G143" s="269"/>
      <c r="H143" s="269"/>
    </row>
    <row r="144" spans="1:8" s="108" customFormat="1" ht="15" customHeight="1" thickBot="1" x14ac:dyDescent="0.3">
      <c r="A144" s="279" t="s">
        <v>82</v>
      </c>
      <c r="B144" s="279"/>
      <c r="C144" s="279"/>
      <c r="D144" s="216">
        <f>'2022_navrh'!D430</f>
        <v>17289.490000000002</v>
      </c>
      <c r="E144" s="216">
        <f>'2022_navrh'!E430</f>
        <v>17289.490000000002</v>
      </c>
      <c r="F144" s="216">
        <f>'2022_navrh'!F430</f>
        <v>17501.080000000002</v>
      </c>
      <c r="G144" s="216">
        <v>17500</v>
      </c>
      <c r="H144" s="216">
        <v>17500</v>
      </c>
    </row>
    <row r="145" spans="1:8" s="108" customFormat="1" ht="15" customHeight="1" thickBot="1" x14ac:dyDescent="0.3">
      <c r="A145" s="279" t="s">
        <v>217</v>
      </c>
      <c r="B145" s="279"/>
      <c r="C145" s="279"/>
      <c r="D145" s="216">
        <f>'2022_navrh'!D431</f>
        <v>27576</v>
      </c>
      <c r="E145" s="216">
        <f>'2022_navrh'!E431</f>
        <v>27576</v>
      </c>
      <c r="F145" s="216">
        <f>'2022_navrh'!F431</f>
        <v>27576</v>
      </c>
      <c r="G145" s="216">
        <v>27600</v>
      </c>
      <c r="H145" s="216">
        <v>27600</v>
      </c>
    </row>
    <row r="146" spans="1:8" s="108" customFormat="1" ht="15" customHeight="1" thickBot="1" x14ac:dyDescent="0.3">
      <c r="A146" s="279" t="s">
        <v>83</v>
      </c>
      <c r="B146" s="279"/>
      <c r="C146" s="279"/>
      <c r="D146" s="216">
        <f>'2022_navrh'!D432</f>
        <v>9083.19</v>
      </c>
      <c r="E146" s="216">
        <f>'2022_navrh'!E432</f>
        <v>9083.19</v>
      </c>
      <c r="F146" s="216">
        <f>'2022_navrh'!F432</f>
        <v>9175.76</v>
      </c>
      <c r="G146" s="216">
        <v>9000</v>
      </c>
      <c r="H146" s="216">
        <v>9000</v>
      </c>
    </row>
    <row r="147" spans="1:8" s="108" customFormat="1" ht="15" customHeight="1" thickBot="1" x14ac:dyDescent="0.3">
      <c r="A147" s="279" t="s">
        <v>60</v>
      </c>
      <c r="B147" s="279"/>
      <c r="C147" s="279"/>
      <c r="D147" s="216">
        <f>'2022_navrh'!D433</f>
        <v>4498.32</v>
      </c>
      <c r="E147" s="216">
        <f>'2022_navrh'!E433</f>
        <v>4498.32</v>
      </c>
      <c r="F147" s="216">
        <f>'2022_navrh'!F433</f>
        <v>0</v>
      </c>
      <c r="G147" s="216">
        <v>4500</v>
      </c>
      <c r="H147" s="216">
        <v>4500</v>
      </c>
    </row>
    <row r="148" spans="1:8" s="108" customFormat="1" ht="15" customHeight="1" thickBot="1" x14ac:dyDescent="0.3">
      <c r="A148" s="279" t="s">
        <v>61</v>
      </c>
      <c r="B148" s="279"/>
      <c r="C148" s="279"/>
      <c r="D148" s="216">
        <f>'2022_navrh'!D434</f>
        <v>0</v>
      </c>
      <c r="E148" s="216">
        <f>'2022_navrh'!E434</f>
        <v>0</v>
      </c>
      <c r="F148" s="216">
        <f>'2022_navrh'!F434</f>
        <v>0</v>
      </c>
      <c r="G148" s="216">
        <v>0</v>
      </c>
      <c r="H148" s="216">
        <v>0</v>
      </c>
    </row>
    <row r="149" spans="1:8" s="108" customFormat="1" ht="15" customHeight="1" thickBot="1" x14ac:dyDescent="0.3">
      <c r="A149" s="283" t="s">
        <v>520</v>
      </c>
      <c r="B149" s="283"/>
      <c r="C149" s="283"/>
      <c r="D149" s="216">
        <f>'2022_navrh'!D435</f>
        <v>30</v>
      </c>
      <c r="E149" s="216">
        <f>'2022_navrh'!E435</f>
        <v>30</v>
      </c>
      <c r="F149" s="216">
        <f>'2022_navrh'!F435</f>
        <v>30</v>
      </c>
      <c r="G149" s="217">
        <v>20</v>
      </c>
      <c r="H149" s="217">
        <v>20</v>
      </c>
    </row>
    <row r="150" spans="1:8" ht="17.25" customHeight="1" thickBot="1" x14ac:dyDescent="0.3">
      <c r="A150" s="140" t="s">
        <v>522</v>
      </c>
      <c r="B150" s="141"/>
      <c r="C150" s="140"/>
      <c r="D150" s="113">
        <f>SUM(D144:D149)</f>
        <v>58477.000000000007</v>
      </c>
      <c r="E150" s="113">
        <f>SUM(E144:E149)</f>
        <v>58477.000000000007</v>
      </c>
      <c r="F150" s="113">
        <f>SUM(F144:F149)</f>
        <v>54282.840000000004</v>
      </c>
      <c r="G150" s="113">
        <f>SUM(G144:G149)</f>
        <v>58620</v>
      </c>
      <c r="H150" s="113">
        <f>SUM(H144:H149)</f>
        <v>58620</v>
      </c>
    </row>
    <row r="151" spans="1:8" s="65" customFormat="1" ht="18.75" customHeight="1" x14ac:dyDescent="0.25">
      <c r="A151" s="278" t="s">
        <v>511</v>
      </c>
      <c r="B151" s="278"/>
      <c r="C151" s="278"/>
      <c r="D151" s="278"/>
      <c r="E151" s="278"/>
      <c r="F151" s="278"/>
      <c r="G151" s="278"/>
      <c r="H151" s="278"/>
    </row>
    <row r="152" spans="1:8" ht="25.5" x14ac:dyDescent="0.25">
      <c r="A152" s="103"/>
      <c r="B152" s="104" t="s">
        <v>1</v>
      </c>
      <c r="C152" s="105" t="s">
        <v>2</v>
      </c>
      <c r="D152" s="208">
        <v>2022</v>
      </c>
      <c r="E152" s="144" t="s">
        <v>653</v>
      </c>
      <c r="F152" s="106">
        <v>2023</v>
      </c>
      <c r="G152" s="107">
        <v>2024</v>
      </c>
      <c r="H152" s="107">
        <v>2025</v>
      </c>
    </row>
    <row r="153" spans="1:8" s="226" customFormat="1" ht="15.75" customHeight="1" x14ac:dyDescent="0.2">
      <c r="A153" s="224" t="s">
        <v>62</v>
      </c>
      <c r="B153" s="224"/>
      <c r="C153" s="224"/>
      <c r="D153" s="225">
        <f>D31</f>
        <v>2919984.14</v>
      </c>
      <c r="E153" s="225">
        <f>E31</f>
        <v>3261301.72</v>
      </c>
      <c r="F153" s="225">
        <f>F31</f>
        <v>3160388.58</v>
      </c>
      <c r="G153" s="225">
        <f>G31</f>
        <v>3057598.14</v>
      </c>
      <c r="H153" s="225">
        <f>H31</f>
        <v>3057598.14</v>
      </c>
    </row>
    <row r="154" spans="1:8" s="226" customFormat="1" ht="15.75" customHeight="1" x14ac:dyDescent="0.2">
      <c r="A154" s="224" t="s">
        <v>63</v>
      </c>
      <c r="B154" s="224"/>
      <c r="C154" s="224"/>
      <c r="D154" s="225">
        <f>D55+D62+D72+D78+D82+D88+D93+D97+D103+D110+D114+D130</f>
        <v>2822937.14</v>
      </c>
      <c r="E154" s="225">
        <f>E55+E62+E72+E78+E82+E88+E93+E97+E103+E110+E114+E130</f>
        <v>3195347.66</v>
      </c>
      <c r="F154" s="225">
        <f>F55+F62+F72+F78+F82+F88+F93+F97+F103+F110+F114+F130</f>
        <v>3106135.74</v>
      </c>
      <c r="G154" s="225">
        <f>G55+G62+G72+G78+G82+G88+G93+G97+G103+G110+G114+G130</f>
        <v>2951308.14</v>
      </c>
      <c r="H154" s="225">
        <f>H55+H62+H72+H78+H82+H88+H93+H97+H103+H110+H114+H130</f>
        <v>2951308.14</v>
      </c>
    </row>
    <row r="155" spans="1:8" s="226" customFormat="1" ht="15.75" customHeight="1" x14ac:dyDescent="0.2">
      <c r="A155" s="227" t="s">
        <v>75</v>
      </c>
      <c r="B155" s="227"/>
      <c r="C155" s="227"/>
      <c r="D155" s="228">
        <f t="shared" ref="D155:E155" si="16">D153-D154</f>
        <v>97047</v>
      </c>
      <c r="E155" s="229">
        <f t="shared" si="16"/>
        <v>65954.060000000056</v>
      </c>
      <c r="F155" s="228">
        <f>F153-F154</f>
        <v>54252.839999999851</v>
      </c>
      <c r="G155" s="228">
        <f t="shared" ref="G155:H155" si="17">G153-G154</f>
        <v>106290</v>
      </c>
      <c r="H155" s="228">
        <f t="shared" si="17"/>
        <v>106290</v>
      </c>
    </row>
    <row r="156" spans="1:8" s="226" customFormat="1" ht="15.75" customHeight="1" x14ac:dyDescent="0.2">
      <c r="A156" s="224" t="s">
        <v>64</v>
      </c>
      <c r="B156" s="224"/>
      <c r="C156" s="224"/>
      <c r="D156" s="225">
        <f>D33</f>
        <v>12949.44</v>
      </c>
      <c r="E156" s="225">
        <f>E33</f>
        <v>33297.230000000003</v>
      </c>
      <c r="F156" s="225">
        <f>F33</f>
        <v>0</v>
      </c>
      <c r="G156" s="225">
        <f>G33</f>
        <v>0</v>
      </c>
      <c r="H156" s="225">
        <f>H33</f>
        <v>0</v>
      </c>
    </row>
    <row r="157" spans="1:8" s="226" customFormat="1" ht="15.75" customHeight="1" x14ac:dyDescent="0.2">
      <c r="A157" s="224" t="s">
        <v>65</v>
      </c>
      <c r="B157" s="224"/>
      <c r="C157" s="224"/>
      <c r="D157" s="225">
        <f>D141</f>
        <v>51549.440000000002</v>
      </c>
      <c r="E157" s="225">
        <f>E141</f>
        <v>195415.78</v>
      </c>
      <c r="F157" s="225">
        <f>F141</f>
        <v>0</v>
      </c>
      <c r="G157" s="225">
        <f>G141</f>
        <v>47700</v>
      </c>
      <c r="H157" s="225">
        <f>H141</f>
        <v>47700</v>
      </c>
    </row>
    <row r="158" spans="1:8" s="226" customFormat="1" ht="15.75" customHeight="1" x14ac:dyDescent="0.2">
      <c r="A158" s="227" t="s">
        <v>76</v>
      </c>
      <c r="B158" s="227"/>
      <c r="C158" s="227"/>
      <c r="D158" s="228">
        <f t="shared" ref="D158:E158" si="18">D156-D157</f>
        <v>-38600</v>
      </c>
      <c r="E158" s="229">
        <f t="shared" si="18"/>
        <v>-162118.54999999999</v>
      </c>
      <c r="F158" s="228">
        <f>F156-F157</f>
        <v>0</v>
      </c>
      <c r="G158" s="228">
        <f t="shared" ref="G158:H158" si="19">G156-G157</f>
        <v>-47700</v>
      </c>
      <c r="H158" s="228">
        <f t="shared" si="19"/>
        <v>-47700</v>
      </c>
    </row>
    <row r="159" spans="1:8" s="226" customFormat="1" ht="15.75" customHeight="1" x14ac:dyDescent="0.2">
      <c r="A159" s="224" t="s">
        <v>66</v>
      </c>
      <c r="B159" s="224"/>
      <c r="C159" s="224"/>
      <c r="D159" s="225">
        <f>Program_navrh!D35</f>
        <v>30</v>
      </c>
      <c r="E159" s="225">
        <f>'2022_navrh'!E84</f>
        <v>170627.59</v>
      </c>
      <c r="F159" s="225">
        <f>Program_navrh!F35</f>
        <v>30</v>
      </c>
      <c r="G159" s="225">
        <f>Program_navrh!G35</f>
        <v>30</v>
      </c>
      <c r="H159" s="225">
        <f>Program_navrh!H35</f>
        <v>30</v>
      </c>
    </row>
    <row r="160" spans="1:8" s="226" customFormat="1" ht="15.75" customHeight="1" x14ac:dyDescent="0.2">
      <c r="A160" s="224" t="s">
        <v>67</v>
      </c>
      <c r="B160" s="224"/>
      <c r="C160" s="224"/>
      <c r="D160" s="225">
        <f>D150</f>
        <v>58477.000000000007</v>
      </c>
      <c r="E160" s="225">
        <f>E150</f>
        <v>58477.000000000007</v>
      </c>
      <c r="F160" s="225">
        <f>F150</f>
        <v>54282.840000000004</v>
      </c>
      <c r="G160" s="225">
        <f>G150</f>
        <v>58620</v>
      </c>
      <c r="H160" s="225">
        <f>H150</f>
        <v>58620</v>
      </c>
    </row>
    <row r="161" spans="1:8" s="226" customFormat="1" ht="15.75" customHeight="1" x14ac:dyDescent="0.2">
      <c r="A161" s="227" t="s">
        <v>77</v>
      </c>
      <c r="B161" s="227"/>
      <c r="C161" s="227"/>
      <c r="D161" s="228">
        <f t="shared" ref="D161:E161" si="20">D159-D160</f>
        <v>-58447.000000000007</v>
      </c>
      <c r="E161" s="229">
        <f t="shared" si="20"/>
        <v>112150.59</v>
      </c>
      <c r="F161" s="228">
        <f>F159-F160</f>
        <v>-54252.840000000004</v>
      </c>
      <c r="G161" s="228">
        <f t="shared" ref="G161:H161" si="21">G159-G160</f>
        <v>-58590</v>
      </c>
      <c r="H161" s="228">
        <f t="shared" si="21"/>
        <v>-58590</v>
      </c>
    </row>
    <row r="162" spans="1:8" s="232" customFormat="1" ht="19.5" customHeight="1" x14ac:dyDescent="0.2">
      <c r="A162" s="230" t="s">
        <v>507</v>
      </c>
      <c r="B162" s="230"/>
      <c r="C162" s="230"/>
      <c r="D162" s="231">
        <f>D155+D158+D161</f>
        <v>0</v>
      </c>
      <c r="E162" s="231">
        <f t="shared" ref="E162" si="22">E155+E158+E161</f>
        <v>15986.100000000064</v>
      </c>
      <c r="F162" s="231">
        <f>F155+F158+F161</f>
        <v>-1.5279510989785194E-10</v>
      </c>
      <c r="G162" s="231">
        <f t="shared" ref="G162:H162" si="23">G155+G158+G161</f>
        <v>0</v>
      </c>
      <c r="H162" s="231">
        <f t="shared" si="23"/>
        <v>0</v>
      </c>
    </row>
  </sheetData>
  <mergeCells count="100">
    <mergeCell ref="A98:H98"/>
    <mergeCell ref="A145:C145"/>
    <mergeCell ref="A146:C146"/>
    <mergeCell ref="A111:H111"/>
    <mergeCell ref="A113:H113"/>
    <mergeCell ref="A115:H115"/>
    <mergeCell ref="A116:H116"/>
    <mergeCell ref="A117:C117"/>
    <mergeCell ref="A136:C136"/>
    <mergeCell ref="A137:C137"/>
    <mergeCell ref="A120:C120"/>
    <mergeCell ref="A135:C135"/>
    <mergeCell ref="A63:H63"/>
    <mergeCell ref="A73:H73"/>
    <mergeCell ref="A148:C148"/>
    <mergeCell ref="A90:H90"/>
    <mergeCell ref="A65:H65"/>
    <mergeCell ref="A71:H71"/>
    <mergeCell ref="A78:C78"/>
    <mergeCell ref="A72:C72"/>
    <mergeCell ref="A75:H75"/>
    <mergeCell ref="A77:H77"/>
    <mergeCell ref="A80:H80"/>
    <mergeCell ref="A89:H89"/>
    <mergeCell ref="A91:C91"/>
    <mergeCell ref="A92:C92"/>
    <mergeCell ref="A138:C138"/>
    <mergeCell ref="A121:C121"/>
    <mergeCell ref="A69:H69"/>
    <mergeCell ref="A149:C149"/>
    <mergeCell ref="A144:C144"/>
    <mergeCell ref="A128:C128"/>
    <mergeCell ref="A129:C129"/>
    <mergeCell ref="A94:H94"/>
    <mergeCell ref="A96:H96"/>
    <mergeCell ref="A100:H100"/>
    <mergeCell ref="A102:H102"/>
    <mergeCell ref="A105:H105"/>
    <mergeCell ref="A107:H107"/>
    <mergeCell ref="A109:H109"/>
    <mergeCell ref="A82:C82"/>
    <mergeCell ref="A119:C119"/>
    <mergeCell ref="A147:C147"/>
    <mergeCell ref="A81:H81"/>
    <mergeCell ref="A52:H52"/>
    <mergeCell ref="A54:H54"/>
    <mergeCell ref="A151:H151"/>
    <mergeCell ref="A118:C118"/>
    <mergeCell ref="A122:C122"/>
    <mergeCell ref="A123:C123"/>
    <mergeCell ref="A124:C124"/>
    <mergeCell ref="A125:C125"/>
    <mergeCell ref="A132:H132"/>
    <mergeCell ref="A133:C133"/>
    <mergeCell ref="A134:C134"/>
    <mergeCell ref="A139:C139"/>
    <mergeCell ref="A140:C140"/>
    <mergeCell ref="A143:H143"/>
    <mergeCell ref="A127:C127"/>
    <mergeCell ref="A67:H67"/>
    <mergeCell ref="A83:H83"/>
    <mergeCell ref="A85:H85"/>
    <mergeCell ref="A87:H87"/>
    <mergeCell ref="A88:C88"/>
    <mergeCell ref="A40:H40"/>
    <mergeCell ref="A59:H59"/>
    <mergeCell ref="A61:H61"/>
    <mergeCell ref="A62:C62"/>
    <mergeCell ref="A57:H57"/>
    <mergeCell ref="A55:C55"/>
    <mergeCell ref="A41:H41"/>
    <mergeCell ref="A42:H42"/>
    <mergeCell ref="A44:H44"/>
    <mergeCell ref="A46:H46"/>
    <mergeCell ref="A48:H48"/>
    <mergeCell ref="A50:H50"/>
    <mergeCell ref="B28:H28"/>
    <mergeCell ref="B30:H30"/>
    <mergeCell ref="A38:H38"/>
    <mergeCell ref="B31:C31"/>
    <mergeCell ref="B33:C33"/>
    <mergeCell ref="B35:C35"/>
    <mergeCell ref="B34:H34"/>
    <mergeCell ref="B36:H36"/>
    <mergeCell ref="A1:H1"/>
    <mergeCell ref="A2:H2"/>
    <mergeCell ref="A3:H3"/>
    <mergeCell ref="A4:H4"/>
    <mergeCell ref="B26:H26"/>
    <mergeCell ref="A14:H14"/>
    <mergeCell ref="A15:H15"/>
    <mergeCell ref="B6:H6"/>
    <mergeCell ref="B7:H7"/>
    <mergeCell ref="B8:H8"/>
    <mergeCell ref="B9:H9"/>
    <mergeCell ref="B10:H10"/>
    <mergeCell ref="B11:H11"/>
    <mergeCell ref="B18:H18"/>
    <mergeCell ref="B5:H5"/>
    <mergeCell ref="B12:H12"/>
  </mergeCells>
  <pageMargins left="0.51181102362204722" right="0.51181102362204722" top="0.55118110236220474" bottom="0.55118110236220474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Y455"/>
  <sheetViews>
    <sheetView zoomScaleNormal="100" workbookViewId="0">
      <pane ySplit="2" topLeftCell="A288" activePane="bottomLeft" state="frozen"/>
      <selection pane="bottomLeft" activeCell="F63" sqref="F63"/>
    </sheetView>
  </sheetViews>
  <sheetFormatPr defaultRowHeight="15" x14ac:dyDescent="0.25"/>
  <cols>
    <col min="1" max="1" width="1.42578125" style="1" customWidth="1"/>
    <col min="2" max="2" width="18.42578125" style="54" customWidth="1"/>
    <col min="3" max="3" width="57.140625" style="1" customWidth="1"/>
    <col min="4" max="5" width="16" style="6" customWidth="1"/>
    <col min="6" max="7" width="15.7109375" style="151" customWidth="1"/>
    <col min="8" max="25" width="9.140625" style="65"/>
  </cols>
  <sheetData>
    <row r="1" spans="1:7" x14ac:dyDescent="0.25">
      <c r="A1" s="289" t="s">
        <v>645</v>
      </c>
      <c r="B1" s="289"/>
      <c r="C1" s="289"/>
      <c r="D1" s="289"/>
      <c r="E1" s="289"/>
      <c r="F1" s="289"/>
      <c r="G1" s="65"/>
    </row>
    <row r="2" spans="1:7" ht="40.15" customHeight="1" x14ac:dyDescent="0.25">
      <c r="A2" s="7"/>
      <c r="B2" s="53" t="s">
        <v>1</v>
      </c>
      <c r="C2" s="8" t="s">
        <v>2</v>
      </c>
      <c r="D2" s="11" t="s">
        <v>652</v>
      </c>
      <c r="E2" s="11" t="s">
        <v>661</v>
      </c>
      <c r="F2" s="190" t="s">
        <v>643</v>
      </c>
      <c r="G2" s="190" t="s">
        <v>646</v>
      </c>
    </row>
    <row r="3" spans="1:7" x14ac:dyDescent="0.25">
      <c r="A3" s="286" t="s">
        <v>0</v>
      </c>
      <c r="B3" s="286"/>
      <c r="C3" s="286"/>
    </row>
    <row r="4" spans="1:7" x14ac:dyDescent="0.25">
      <c r="B4" s="55">
        <v>111003</v>
      </c>
      <c r="C4" s="1" t="s">
        <v>3</v>
      </c>
      <c r="D4" s="92">
        <v>1475000</v>
      </c>
      <c r="E4" s="189">
        <v>1695215</v>
      </c>
      <c r="F4" s="236">
        <v>1699560</v>
      </c>
      <c r="G4" s="191">
        <v>1695215</v>
      </c>
    </row>
    <row r="5" spans="1:7" x14ac:dyDescent="0.25">
      <c r="B5" s="55">
        <v>121001</v>
      </c>
      <c r="C5" s="1" t="s">
        <v>4</v>
      </c>
      <c r="D5" s="90">
        <v>32000</v>
      </c>
      <c r="E5" s="189">
        <v>42000</v>
      </c>
      <c r="F5" s="236">
        <v>40000</v>
      </c>
      <c r="G5" s="191">
        <v>42000</v>
      </c>
    </row>
    <row r="6" spans="1:7" x14ac:dyDescent="0.25">
      <c r="B6" s="55">
        <v>121002</v>
      </c>
      <c r="C6" s="1" t="s">
        <v>5</v>
      </c>
      <c r="D6" s="90">
        <v>23000</v>
      </c>
      <c r="E6" s="189">
        <v>32000</v>
      </c>
      <c r="F6" s="236">
        <v>30000</v>
      </c>
      <c r="G6" s="191">
        <v>32000</v>
      </c>
    </row>
    <row r="7" spans="1:7" x14ac:dyDescent="0.25">
      <c r="B7" s="55">
        <v>121003</v>
      </c>
      <c r="C7" s="1" t="s">
        <v>6</v>
      </c>
      <c r="D7" s="90">
        <v>3200</v>
      </c>
      <c r="E7" s="189">
        <v>3200</v>
      </c>
      <c r="F7" s="236">
        <v>3200</v>
      </c>
      <c r="G7" s="191">
        <v>3200</v>
      </c>
    </row>
    <row r="8" spans="1:7" x14ac:dyDescent="0.25">
      <c r="B8" s="55">
        <v>131001</v>
      </c>
      <c r="C8" s="1" t="s">
        <v>7</v>
      </c>
      <c r="D8" s="90">
        <v>1700</v>
      </c>
      <c r="E8" s="189">
        <v>1866.04</v>
      </c>
      <c r="F8" s="236">
        <v>1700</v>
      </c>
      <c r="G8" s="191">
        <v>1866.04</v>
      </c>
    </row>
    <row r="9" spans="1:7" x14ac:dyDescent="0.25">
      <c r="B9" s="55">
        <v>133012</v>
      </c>
      <c r="C9" s="1" t="s">
        <v>79</v>
      </c>
      <c r="D9" s="90">
        <v>800</v>
      </c>
      <c r="E9" s="189">
        <v>2880.5</v>
      </c>
      <c r="F9" s="236">
        <v>2000</v>
      </c>
      <c r="G9" s="191">
        <v>2880.5</v>
      </c>
    </row>
    <row r="10" spans="1:7" x14ac:dyDescent="0.25">
      <c r="B10" s="55">
        <v>133013</v>
      </c>
      <c r="C10" s="1" t="s">
        <v>8</v>
      </c>
      <c r="D10" s="90">
        <v>65000</v>
      </c>
      <c r="E10" s="189">
        <v>65000</v>
      </c>
      <c r="F10" s="236">
        <v>71000</v>
      </c>
      <c r="G10" s="191">
        <v>65000</v>
      </c>
    </row>
    <row r="11" spans="1:7" x14ac:dyDescent="0.25">
      <c r="B11" s="56">
        <v>139002</v>
      </c>
      <c r="C11" s="1" t="s">
        <v>421</v>
      </c>
      <c r="D11" s="90">
        <v>0</v>
      </c>
      <c r="E11" s="189">
        <v>0</v>
      </c>
      <c r="F11" s="191">
        <v>0</v>
      </c>
      <c r="G11" s="191">
        <v>0</v>
      </c>
    </row>
    <row r="12" spans="1:7" x14ac:dyDescent="0.25">
      <c r="A12" s="10"/>
      <c r="B12" s="57">
        <v>100</v>
      </c>
      <c r="C12" s="5" t="s">
        <v>9</v>
      </c>
      <c r="D12" s="4">
        <f>SUM(D4:D11)</f>
        <v>1600700</v>
      </c>
      <c r="E12" s="4">
        <f>SUM(E4:E11)</f>
        <v>1842161.54</v>
      </c>
      <c r="F12" s="4">
        <f>SUM(F4:F11)</f>
        <v>1847460</v>
      </c>
      <c r="G12" s="4">
        <f>SUM(G4:G11)</f>
        <v>1842161.54</v>
      </c>
    </row>
    <row r="13" spans="1:7" x14ac:dyDescent="0.25">
      <c r="A13" s="85"/>
      <c r="B13" s="55">
        <v>211003</v>
      </c>
      <c r="C13" s="1" t="s">
        <v>422</v>
      </c>
      <c r="D13" s="90">
        <v>0</v>
      </c>
      <c r="E13" s="189">
        <v>1382.3</v>
      </c>
      <c r="F13" s="191">
        <v>0</v>
      </c>
      <c r="G13" s="191">
        <v>0</v>
      </c>
    </row>
    <row r="14" spans="1:7" x14ac:dyDescent="0.25">
      <c r="A14" s="85"/>
      <c r="B14" s="55">
        <v>211004</v>
      </c>
      <c r="C14" s="1" t="s">
        <v>532</v>
      </c>
      <c r="D14" s="90">
        <v>0</v>
      </c>
      <c r="E14" s="189">
        <v>5236.83</v>
      </c>
      <c r="F14" s="191">
        <v>0</v>
      </c>
      <c r="G14" s="191">
        <v>0</v>
      </c>
    </row>
    <row r="15" spans="1:7" x14ac:dyDescent="0.25">
      <c r="B15" s="55">
        <v>212002</v>
      </c>
      <c r="C15" s="1" t="s">
        <v>10</v>
      </c>
      <c r="D15" s="90">
        <v>15000</v>
      </c>
      <c r="E15" s="189">
        <v>15000</v>
      </c>
      <c r="F15" s="236">
        <v>15000</v>
      </c>
      <c r="G15" s="191">
        <v>15000</v>
      </c>
    </row>
    <row r="16" spans="1:7" x14ac:dyDescent="0.25">
      <c r="B16" s="55" t="s">
        <v>415</v>
      </c>
      <c r="C16" s="1" t="s">
        <v>416</v>
      </c>
      <c r="D16" s="92">
        <v>1200</v>
      </c>
      <c r="E16" s="189">
        <v>1798</v>
      </c>
      <c r="F16" s="236">
        <v>1200</v>
      </c>
      <c r="G16" s="191">
        <v>1200</v>
      </c>
    </row>
    <row r="17" spans="2:7" x14ac:dyDescent="0.25">
      <c r="B17" s="55"/>
      <c r="C17" s="1" t="s">
        <v>221</v>
      </c>
      <c r="D17" s="90">
        <f>SUM(D18:D20)</f>
        <v>125000</v>
      </c>
      <c r="E17" s="186">
        <f t="shared" ref="E17" si="0">SUM(E18:E20)</f>
        <v>133696.87</v>
      </c>
      <c r="F17" s="198">
        <f>SUM(F18:F20)</f>
        <v>132900</v>
      </c>
      <c r="G17" s="198">
        <f>SUM(G18:G20)</f>
        <v>121300</v>
      </c>
    </row>
    <row r="18" spans="2:7" x14ac:dyDescent="0.25">
      <c r="B18" s="58">
        <v>212003</v>
      </c>
      <c r="C18" s="44" t="s">
        <v>206</v>
      </c>
      <c r="D18" s="91">
        <v>68000</v>
      </c>
      <c r="E18" s="202">
        <v>72763.45</v>
      </c>
      <c r="F18" s="237">
        <v>72000</v>
      </c>
      <c r="G18" s="201">
        <v>65000</v>
      </c>
    </row>
    <row r="19" spans="2:7" x14ac:dyDescent="0.25">
      <c r="B19" s="58" t="s">
        <v>235</v>
      </c>
      <c r="C19" s="44" t="s">
        <v>91</v>
      </c>
      <c r="D19" s="91">
        <v>1000</v>
      </c>
      <c r="E19" s="202">
        <v>4933.42</v>
      </c>
      <c r="F19" s="237">
        <v>4900</v>
      </c>
      <c r="G19" s="201">
        <v>300</v>
      </c>
    </row>
    <row r="20" spans="2:7" x14ac:dyDescent="0.25">
      <c r="B20" s="58" t="s">
        <v>234</v>
      </c>
      <c r="C20" s="44" t="s">
        <v>207</v>
      </c>
      <c r="D20" s="91">
        <v>56000</v>
      </c>
      <c r="E20" s="202">
        <v>56000</v>
      </c>
      <c r="F20" s="237">
        <v>56000</v>
      </c>
      <c r="G20" s="201">
        <v>56000</v>
      </c>
    </row>
    <row r="21" spans="2:7" x14ac:dyDescent="0.25">
      <c r="B21" s="55"/>
      <c r="C21" s="1" t="s">
        <v>11</v>
      </c>
      <c r="D21" s="90">
        <f>SUM(D22:D24)</f>
        <v>9100</v>
      </c>
      <c r="E21" s="186">
        <f t="shared" ref="E21" si="1">SUM(E22:E24)</f>
        <v>7385</v>
      </c>
      <c r="F21" s="198">
        <f>SUM(F22:F24)</f>
        <v>7300</v>
      </c>
      <c r="G21" s="198">
        <f>SUM(G22:G24)</f>
        <v>7300</v>
      </c>
    </row>
    <row r="22" spans="2:7" x14ac:dyDescent="0.25">
      <c r="B22" s="58">
        <v>221004</v>
      </c>
      <c r="C22" s="44" t="s">
        <v>208</v>
      </c>
      <c r="D22" s="91">
        <v>3000</v>
      </c>
      <c r="E22" s="202">
        <v>3000</v>
      </c>
      <c r="F22" s="237">
        <v>3000</v>
      </c>
      <c r="G22" s="201">
        <v>3000</v>
      </c>
    </row>
    <row r="23" spans="2:7" x14ac:dyDescent="0.25">
      <c r="B23" s="58" t="s">
        <v>233</v>
      </c>
      <c r="C23" s="44" t="s">
        <v>192</v>
      </c>
      <c r="D23" s="91">
        <v>1500</v>
      </c>
      <c r="E23" s="202">
        <v>1385</v>
      </c>
      <c r="F23" s="237">
        <v>1300</v>
      </c>
      <c r="G23" s="201">
        <v>1300</v>
      </c>
    </row>
    <row r="24" spans="2:7" x14ac:dyDescent="0.25">
      <c r="B24" s="58" t="s">
        <v>232</v>
      </c>
      <c r="C24" s="44" t="s">
        <v>209</v>
      </c>
      <c r="D24" s="91">
        <v>4600</v>
      </c>
      <c r="E24" s="202">
        <v>3000</v>
      </c>
      <c r="F24" s="237">
        <v>3000</v>
      </c>
      <c r="G24" s="201">
        <v>3000</v>
      </c>
    </row>
    <row r="25" spans="2:7" x14ac:dyDescent="0.25">
      <c r="B25" s="55">
        <v>222003</v>
      </c>
      <c r="C25" s="1" t="s">
        <v>12</v>
      </c>
      <c r="D25" s="90">
        <v>0</v>
      </c>
      <c r="E25" s="189">
        <v>2879</v>
      </c>
      <c r="F25" s="236">
        <v>2800</v>
      </c>
      <c r="G25" s="191">
        <v>1000</v>
      </c>
    </row>
    <row r="26" spans="2:7" x14ac:dyDescent="0.25">
      <c r="B26" s="55"/>
      <c r="C26" s="1" t="s">
        <v>226</v>
      </c>
      <c r="D26" s="90">
        <f>SUM(D27:D32)</f>
        <v>6650</v>
      </c>
      <c r="E26" s="186">
        <f t="shared" ref="E26" si="2">SUM(E27:E32)</f>
        <v>14470</v>
      </c>
      <c r="F26" s="198">
        <f>SUM(F27:F32)</f>
        <v>10123</v>
      </c>
      <c r="G26" s="198">
        <f>SUM(G27:G32)</f>
        <v>5580</v>
      </c>
    </row>
    <row r="27" spans="2:7" x14ac:dyDescent="0.25">
      <c r="B27" s="58">
        <v>223001</v>
      </c>
      <c r="C27" s="44" t="s">
        <v>212</v>
      </c>
      <c r="D27" s="91">
        <v>1200</v>
      </c>
      <c r="E27" s="202">
        <v>5500</v>
      </c>
      <c r="F27" s="237">
        <v>5400</v>
      </c>
      <c r="G27" s="201">
        <v>1500</v>
      </c>
    </row>
    <row r="28" spans="2:7" x14ac:dyDescent="0.25">
      <c r="B28" s="58" t="s">
        <v>231</v>
      </c>
      <c r="C28" s="44" t="s">
        <v>210</v>
      </c>
      <c r="D28" s="91">
        <v>0</v>
      </c>
      <c r="E28" s="202">
        <v>0</v>
      </c>
      <c r="F28" s="201">
        <v>0</v>
      </c>
      <c r="G28" s="201">
        <v>0</v>
      </c>
    </row>
    <row r="29" spans="2:7" x14ac:dyDescent="0.25">
      <c r="B29" s="58" t="s">
        <v>230</v>
      </c>
      <c r="C29" s="44" t="s">
        <v>174</v>
      </c>
      <c r="D29" s="91">
        <v>20</v>
      </c>
      <c r="E29" s="202">
        <v>193</v>
      </c>
      <c r="F29" s="237">
        <v>193</v>
      </c>
      <c r="G29" s="201">
        <v>50</v>
      </c>
    </row>
    <row r="30" spans="2:7" x14ac:dyDescent="0.25">
      <c r="B30" s="58" t="s">
        <v>229</v>
      </c>
      <c r="C30" s="44" t="s">
        <v>211</v>
      </c>
      <c r="D30" s="91">
        <v>1400</v>
      </c>
      <c r="E30" s="202">
        <v>2096</v>
      </c>
      <c r="F30" s="237">
        <v>2000</v>
      </c>
      <c r="G30" s="201">
        <v>1500</v>
      </c>
    </row>
    <row r="31" spans="2:7" x14ac:dyDescent="0.25">
      <c r="B31" s="58" t="s">
        <v>228</v>
      </c>
      <c r="C31" s="44" t="s">
        <v>225</v>
      </c>
      <c r="D31" s="91">
        <v>30</v>
      </c>
      <c r="E31" s="202">
        <v>30</v>
      </c>
      <c r="F31" s="237">
        <v>30</v>
      </c>
      <c r="G31" s="201">
        <v>30</v>
      </c>
    </row>
    <row r="32" spans="2:7" x14ac:dyDescent="0.25">
      <c r="B32" s="59" t="s">
        <v>227</v>
      </c>
      <c r="C32" s="44" t="s">
        <v>201</v>
      </c>
      <c r="D32" s="91">
        <v>4000</v>
      </c>
      <c r="E32" s="202">
        <v>6651</v>
      </c>
      <c r="F32" s="237">
        <v>2500</v>
      </c>
      <c r="G32" s="201">
        <v>2500</v>
      </c>
    </row>
    <row r="33" spans="1:7" x14ac:dyDescent="0.25">
      <c r="B33" s="55">
        <v>223004</v>
      </c>
      <c r="C33" s="1" t="s">
        <v>213</v>
      </c>
      <c r="D33" s="90">
        <v>0</v>
      </c>
      <c r="E33" s="189">
        <v>0</v>
      </c>
      <c r="F33" s="191">
        <v>0</v>
      </c>
      <c r="G33" s="191">
        <v>0</v>
      </c>
    </row>
    <row r="34" spans="1:7" x14ac:dyDescent="0.25">
      <c r="B34" s="55">
        <v>229005</v>
      </c>
      <c r="C34" s="1" t="s">
        <v>13</v>
      </c>
      <c r="D34" s="90">
        <v>330</v>
      </c>
      <c r="E34" s="189">
        <v>330</v>
      </c>
      <c r="F34" s="236">
        <v>330</v>
      </c>
      <c r="G34" s="191">
        <v>330</v>
      </c>
    </row>
    <row r="35" spans="1:7" x14ac:dyDescent="0.25">
      <c r="B35" s="55">
        <v>242</v>
      </c>
      <c r="C35" s="1" t="s">
        <v>236</v>
      </c>
      <c r="D35" s="90">
        <v>20</v>
      </c>
      <c r="E35" s="189">
        <v>0</v>
      </c>
      <c r="F35" s="191">
        <v>0</v>
      </c>
      <c r="G35" s="191">
        <v>0</v>
      </c>
    </row>
    <row r="36" spans="1:7" x14ac:dyDescent="0.25">
      <c r="B36" s="55">
        <v>292006</v>
      </c>
      <c r="C36" s="1" t="s">
        <v>14</v>
      </c>
      <c r="D36" s="90">
        <v>177.74</v>
      </c>
      <c r="E36" s="189">
        <v>0</v>
      </c>
      <c r="F36" s="191">
        <v>0</v>
      </c>
      <c r="G36" s="191">
        <v>150</v>
      </c>
    </row>
    <row r="37" spans="1:7" x14ac:dyDescent="0.25">
      <c r="B37" s="55">
        <v>292008</v>
      </c>
      <c r="C37" s="1" t="s">
        <v>237</v>
      </c>
      <c r="D37" s="90">
        <v>100</v>
      </c>
      <c r="E37" s="189">
        <v>0</v>
      </c>
      <c r="F37" s="191">
        <v>0</v>
      </c>
      <c r="G37" s="191">
        <v>0</v>
      </c>
    </row>
    <row r="38" spans="1:7" x14ac:dyDescent="0.25">
      <c r="B38" s="175">
        <v>292027</v>
      </c>
      <c r="C38" s="3" t="s">
        <v>15</v>
      </c>
      <c r="D38" s="90">
        <v>0</v>
      </c>
      <c r="E38" s="189">
        <v>193</v>
      </c>
      <c r="F38" s="191">
        <v>0</v>
      </c>
      <c r="G38" s="191">
        <v>0</v>
      </c>
    </row>
    <row r="39" spans="1:7" x14ac:dyDescent="0.25">
      <c r="B39" s="55">
        <v>292012</v>
      </c>
      <c r="C39" s="1" t="s">
        <v>214</v>
      </c>
      <c r="D39" s="90">
        <v>0</v>
      </c>
      <c r="E39" s="189">
        <v>0</v>
      </c>
      <c r="F39" s="191">
        <v>0</v>
      </c>
      <c r="G39" s="191">
        <v>0</v>
      </c>
    </row>
    <row r="40" spans="1:7" x14ac:dyDescent="0.25">
      <c r="B40" s="55">
        <v>292017</v>
      </c>
      <c r="C40" s="1" t="s">
        <v>16</v>
      </c>
      <c r="D40" s="90">
        <v>0</v>
      </c>
      <c r="E40" s="189">
        <v>14688.29</v>
      </c>
      <c r="F40" s="191">
        <v>0</v>
      </c>
      <c r="G40" s="191">
        <v>10000</v>
      </c>
    </row>
    <row r="41" spans="1:7" x14ac:dyDescent="0.25">
      <c r="B41" s="54" t="s">
        <v>530</v>
      </c>
      <c r="C41" s="1" t="s">
        <v>531</v>
      </c>
      <c r="D41" s="29">
        <v>97</v>
      </c>
      <c r="E41" s="189">
        <v>213</v>
      </c>
      <c r="F41" s="236">
        <v>80</v>
      </c>
      <c r="G41" s="191">
        <v>80</v>
      </c>
    </row>
    <row r="42" spans="1:7" x14ac:dyDescent="0.25">
      <c r="B42" s="54" t="s">
        <v>591</v>
      </c>
      <c r="C42" s="1" t="s">
        <v>517</v>
      </c>
      <c r="D42" s="49">
        <v>0</v>
      </c>
      <c r="E42" s="189">
        <v>0</v>
      </c>
      <c r="F42" s="191">
        <v>0</v>
      </c>
      <c r="G42" s="191">
        <v>0</v>
      </c>
    </row>
    <row r="43" spans="1:7" x14ac:dyDescent="0.25">
      <c r="B43" s="54" t="s">
        <v>590</v>
      </c>
      <c r="C43" s="1" t="s">
        <v>556</v>
      </c>
      <c r="D43" s="49">
        <v>42273.68</v>
      </c>
      <c r="E43" s="189">
        <v>42633.38</v>
      </c>
      <c r="F43" s="191">
        <v>37030</v>
      </c>
      <c r="G43" s="191">
        <v>31189.64</v>
      </c>
    </row>
    <row r="44" spans="1:7" x14ac:dyDescent="0.25">
      <c r="B44" s="74" t="s">
        <v>590</v>
      </c>
      <c r="C44" s="1" t="s">
        <v>610</v>
      </c>
      <c r="D44" s="49"/>
      <c r="E44" s="186">
        <v>61261.11</v>
      </c>
      <c r="F44" s="191">
        <v>60632.5</v>
      </c>
      <c r="G44" s="191">
        <v>50460.5</v>
      </c>
    </row>
    <row r="45" spans="1:7" x14ac:dyDescent="0.25">
      <c r="B45" s="55">
        <v>200000</v>
      </c>
      <c r="C45" s="1" t="s">
        <v>17</v>
      </c>
      <c r="D45" s="49">
        <v>23200</v>
      </c>
      <c r="E45" s="49">
        <v>31628.080000000002</v>
      </c>
      <c r="F45" s="191">
        <v>32229.08</v>
      </c>
      <c r="G45" s="191">
        <v>22250</v>
      </c>
    </row>
    <row r="46" spans="1:7" x14ac:dyDescent="0.25">
      <c r="B46" s="55">
        <v>300000</v>
      </c>
      <c r="C46" s="1" t="s">
        <v>18</v>
      </c>
      <c r="D46" s="92">
        <v>35000</v>
      </c>
      <c r="E46" s="186">
        <v>35000</v>
      </c>
      <c r="F46" s="191">
        <v>35000</v>
      </c>
      <c r="G46" s="191">
        <v>35000</v>
      </c>
    </row>
    <row r="47" spans="1:7" x14ac:dyDescent="0.25">
      <c r="A47" s="10"/>
      <c r="B47" s="57">
        <v>200</v>
      </c>
      <c r="C47" s="5" t="s">
        <v>19</v>
      </c>
      <c r="D47" s="4">
        <f>SUM(D13:D17)+D21+D25+D26+SUM(D33:D46)</f>
        <v>258148.41999999998</v>
      </c>
      <c r="E47" s="4">
        <f>SUM(E13:E17)+E21+E25+E26+SUM(E33:E46)</f>
        <v>367794.86</v>
      </c>
      <c r="F47" s="4">
        <f>SUM(F13:F17)+F21+F25+F26+SUM(F33:F46)</f>
        <v>334624.58</v>
      </c>
      <c r="G47" s="4">
        <f>SUM(G13:G17)+G21+G25+G26+SUM(G33:G46)</f>
        <v>300840.14</v>
      </c>
    </row>
    <row r="48" spans="1:7" x14ac:dyDescent="0.25">
      <c r="B48" s="55" t="s">
        <v>239</v>
      </c>
      <c r="C48" s="1" t="s">
        <v>20</v>
      </c>
      <c r="D48" s="90">
        <v>13700</v>
      </c>
      <c r="E48" s="189">
        <v>13463.6</v>
      </c>
      <c r="F48" s="236">
        <v>13700</v>
      </c>
      <c r="G48" s="191">
        <v>13700</v>
      </c>
    </row>
    <row r="49" spans="2:7" x14ac:dyDescent="0.25">
      <c r="B49" s="55" t="s">
        <v>242</v>
      </c>
      <c r="C49" s="1" t="s">
        <v>588</v>
      </c>
      <c r="D49" s="90">
        <v>5100</v>
      </c>
      <c r="E49" s="189">
        <v>4527.1000000000004</v>
      </c>
      <c r="F49" s="236">
        <v>4500</v>
      </c>
      <c r="G49" s="191">
        <v>4500</v>
      </c>
    </row>
    <row r="50" spans="2:7" x14ac:dyDescent="0.25">
      <c r="B50" s="55" t="s">
        <v>243</v>
      </c>
      <c r="C50" s="1" t="s">
        <v>245</v>
      </c>
      <c r="D50" s="90">
        <v>3800</v>
      </c>
      <c r="E50" s="189">
        <v>3000</v>
      </c>
      <c r="F50" s="236">
        <v>3000</v>
      </c>
      <c r="G50" s="191">
        <v>3000</v>
      </c>
    </row>
    <row r="51" spans="2:7" x14ac:dyDescent="0.25">
      <c r="B51" s="55" t="s">
        <v>244</v>
      </c>
      <c r="C51" s="1" t="s">
        <v>246</v>
      </c>
      <c r="D51" s="90">
        <v>15000</v>
      </c>
      <c r="E51" s="189">
        <v>63000</v>
      </c>
      <c r="F51" s="236">
        <v>9000</v>
      </c>
      <c r="G51" s="191">
        <v>63000</v>
      </c>
    </row>
    <row r="52" spans="2:7" x14ac:dyDescent="0.25">
      <c r="B52" s="55" t="s">
        <v>247</v>
      </c>
      <c r="C52" s="1" t="s">
        <v>248</v>
      </c>
      <c r="D52" s="90">
        <v>1100</v>
      </c>
      <c r="E52" s="189">
        <v>1070.9100000000001</v>
      </c>
      <c r="F52" s="236">
        <v>1070</v>
      </c>
      <c r="G52" s="191">
        <v>1070</v>
      </c>
    </row>
    <row r="53" spans="2:7" x14ac:dyDescent="0.25">
      <c r="B53" s="55" t="s">
        <v>249</v>
      </c>
      <c r="C53" s="1" t="s">
        <v>250</v>
      </c>
      <c r="D53" s="90">
        <v>836940</v>
      </c>
      <c r="E53" s="189">
        <v>891161.95</v>
      </c>
      <c r="F53" s="198">
        <v>889884</v>
      </c>
      <c r="G53" s="191">
        <v>817478</v>
      </c>
    </row>
    <row r="54" spans="2:7" x14ac:dyDescent="0.25">
      <c r="B54" s="55" t="s">
        <v>533</v>
      </c>
      <c r="C54" s="1" t="s">
        <v>534</v>
      </c>
      <c r="D54" s="90">
        <v>0</v>
      </c>
      <c r="E54" s="189">
        <v>0</v>
      </c>
      <c r="F54" s="191">
        <v>0</v>
      </c>
      <c r="G54" s="191">
        <v>0</v>
      </c>
    </row>
    <row r="55" spans="2:7" x14ac:dyDescent="0.25">
      <c r="B55" s="55" t="s">
        <v>241</v>
      </c>
      <c r="C55" s="1" t="s">
        <v>240</v>
      </c>
      <c r="D55" s="90">
        <v>0</v>
      </c>
      <c r="E55" s="189">
        <v>7265.16</v>
      </c>
      <c r="F55" s="236">
        <v>2500</v>
      </c>
      <c r="G55" s="191">
        <v>2500</v>
      </c>
    </row>
    <row r="56" spans="2:7" x14ac:dyDescent="0.25">
      <c r="B56" s="55"/>
      <c r="C56" s="1" t="s">
        <v>561</v>
      </c>
      <c r="D56" s="90">
        <v>0</v>
      </c>
      <c r="E56" s="189">
        <v>0</v>
      </c>
      <c r="F56" s="191">
        <v>0</v>
      </c>
      <c r="G56" s="191">
        <v>0</v>
      </c>
    </row>
    <row r="57" spans="2:7" x14ac:dyDescent="0.25">
      <c r="B57" s="55" t="s">
        <v>254</v>
      </c>
      <c r="C57" s="3" t="s">
        <v>46</v>
      </c>
      <c r="D57" s="90">
        <v>200</v>
      </c>
      <c r="E57" s="189">
        <v>217.14</v>
      </c>
      <c r="F57" s="191">
        <v>0</v>
      </c>
      <c r="G57" s="191">
        <v>0</v>
      </c>
    </row>
    <row r="58" spans="2:7" x14ac:dyDescent="0.25">
      <c r="B58" s="55">
        <v>311</v>
      </c>
      <c r="C58" s="1" t="s">
        <v>554</v>
      </c>
      <c r="D58" s="156">
        <v>0</v>
      </c>
      <c r="E58" s="189">
        <v>0</v>
      </c>
      <c r="F58" s="191">
        <v>0</v>
      </c>
      <c r="G58" s="191">
        <v>0</v>
      </c>
    </row>
    <row r="59" spans="2:7" x14ac:dyDescent="0.25">
      <c r="B59" s="55" t="s">
        <v>251</v>
      </c>
      <c r="C59" s="1" t="s">
        <v>448</v>
      </c>
      <c r="D59" s="90">
        <v>0</v>
      </c>
      <c r="E59" s="189">
        <v>3000</v>
      </c>
      <c r="F59" s="236">
        <v>3000</v>
      </c>
      <c r="G59" s="191">
        <v>3000</v>
      </c>
    </row>
    <row r="60" spans="2:7" x14ac:dyDescent="0.25">
      <c r="B60" s="55" t="s">
        <v>238</v>
      </c>
      <c r="C60" s="3" t="s">
        <v>423</v>
      </c>
      <c r="D60" s="90">
        <v>10000</v>
      </c>
      <c r="E60" s="189">
        <v>15000</v>
      </c>
      <c r="F60" s="236">
        <v>10000</v>
      </c>
      <c r="G60" s="191">
        <v>15000</v>
      </c>
    </row>
    <row r="61" spans="2:7" x14ac:dyDescent="0.25">
      <c r="B61" s="55"/>
      <c r="C61" s="3"/>
      <c r="D61" s="90"/>
      <c r="E61" s="189">
        <v>2700</v>
      </c>
      <c r="F61" s="236"/>
      <c r="G61" s="191"/>
    </row>
    <row r="62" spans="2:7" x14ac:dyDescent="0.25">
      <c r="B62" s="55" t="s">
        <v>623</v>
      </c>
      <c r="C62" s="3" t="s">
        <v>622</v>
      </c>
      <c r="D62" s="90"/>
      <c r="E62" s="189">
        <v>0</v>
      </c>
      <c r="F62" s="191">
        <v>0</v>
      </c>
      <c r="G62" s="191">
        <v>0</v>
      </c>
    </row>
    <row r="63" spans="2:7" x14ac:dyDescent="0.25">
      <c r="B63" s="55" t="s">
        <v>252</v>
      </c>
      <c r="C63" s="1" t="s">
        <v>253</v>
      </c>
      <c r="D63" s="90">
        <v>26651</v>
      </c>
      <c r="E63" s="189">
        <v>26650</v>
      </c>
      <c r="F63" s="236">
        <v>26650</v>
      </c>
      <c r="G63" s="191">
        <v>26650</v>
      </c>
    </row>
    <row r="64" spans="2:7" x14ac:dyDescent="0.25">
      <c r="B64" s="55"/>
      <c r="C64" s="1" t="s">
        <v>557</v>
      </c>
      <c r="D64" s="90">
        <v>10000</v>
      </c>
      <c r="E64" s="189">
        <v>0</v>
      </c>
      <c r="F64" s="191">
        <v>0</v>
      </c>
      <c r="G64" s="191">
        <v>0</v>
      </c>
    </row>
    <row r="65" spans="1:7" x14ac:dyDescent="0.25">
      <c r="B65" s="55" t="s">
        <v>563</v>
      </c>
      <c r="C65" s="1" t="s">
        <v>564</v>
      </c>
      <c r="D65" s="90">
        <v>0</v>
      </c>
      <c r="E65" s="189">
        <v>0</v>
      </c>
      <c r="F65" s="191">
        <v>0</v>
      </c>
      <c r="G65" s="191">
        <v>0</v>
      </c>
    </row>
    <row r="66" spans="1:7" x14ac:dyDescent="0.25">
      <c r="B66" s="55" t="s">
        <v>589</v>
      </c>
      <c r="C66" s="1" t="s">
        <v>571</v>
      </c>
      <c r="D66" s="90">
        <v>11196.61</v>
      </c>
      <c r="E66" s="189">
        <v>260</v>
      </c>
      <c r="F66" s="191">
        <v>0</v>
      </c>
      <c r="G66" s="191">
        <v>0</v>
      </c>
    </row>
    <row r="67" spans="1:7" x14ac:dyDescent="0.25">
      <c r="B67" s="55"/>
      <c r="C67" s="85" t="s">
        <v>634</v>
      </c>
      <c r="D67" s="90"/>
      <c r="E67" s="189">
        <v>0</v>
      </c>
      <c r="F67" s="191">
        <v>0</v>
      </c>
      <c r="G67" s="191">
        <v>0</v>
      </c>
    </row>
    <row r="68" spans="1:7" s="65" customFormat="1" x14ac:dyDescent="0.25">
      <c r="A68" s="1"/>
      <c r="B68" s="55"/>
      <c r="C68" s="1" t="s">
        <v>444</v>
      </c>
      <c r="D68" s="90">
        <v>41930</v>
      </c>
      <c r="E68" s="189">
        <v>20029.46</v>
      </c>
      <c r="F68" s="236">
        <v>15000</v>
      </c>
      <c r="G68" s="191">
        <v>15000</v>
      </c>
    </row>
    <row r="69" spans="1:7" s="65" customFormat="1" x14ac:dyDescent="0.25">
      <c r="A69" s="10"/>
      <c r="B69" s="57">
        <v>300</v>
      </c>
      <c r="C69" s="5" t="s">
        <v>21</v>
      </c>
      <c r="D69" s="4">
        <f>SUM(D48:D68)</f>
        <v>975617.61</v>
      </c>
      <c r="E69" s="4">
        <f>SUM(E48:E68)</f>
        <v>1051345.32</v>
      </c>
      <c r="F69" s="4">
        <f>SUM(F48:F68)</f>
        <v>978304</v>
      </c>
      <c r="G69" s="4">
        <f>SUM(G48:G68)</f>
        <v>964898</v>
      </c>
    </row>
    <row r="70" spans="1:7" s="65" customFormat="1" x14ac:dyDescent="0.25">
      <c r="A70" s="7"/>
      <c r="B70" s="285" t="s">
        <v>23</v>
      </c>
      <c r="C70" s="285"/>
      <c r="D70" s="9">
        <f>D12+D47+D69</f>
        <v>2834466.03</v>
      </c>
      <c r="E70" s="9">
        <f>E12+E47+E69</f>
        <v>3261301.7199999997</v>
      </c>
      <c r="F70" s="9">
        <f>F12+F47+F69</f>
        <v>3160388.58</v>
      </c>
      <c r="G70" s="9">
        <f>G12+G47+G69</f>
        <v>3107899.68</v>
      </c>
    </row>
    <row r="71" spans="1:7" s="65" customFormat="1" x14ac:dyDescent="0.25">
      <c r="A71" s="85"/>
      <c r="B71" s="50" t="s">
        <v>535</v>
      </c>
      <c r="C71" s="50" t="s">
        <v>536</v>
      </c>
      <c r="D71" s="49">
        <v>30000</v>
      </c>
      <c r="E71" s="177">
        <v>6949.44</v>
      </c>
      <c r="F71" s="191">
        <v>0</v>
      </c>
      <c r="G71" s="191">
        <v>6949.44</v>
      </c>
    </row>
    <row r="72" spans="1:7" s="65" customFormat="1" x14ac:dyDescent="0.25">
      <c r="A72" s="85"/>
      <c r="B72" s="50" t="s">
        <v>537</v>
      </c>
      <c r="C72" s="50" t="s">
        <v>538</v>
      </c>
      <c r="D72" s="49">
        <v>0</v>
      </c>
      <c r="E72" s="49">
        <v>0</v>
      </c>
      <c r="F72" s="191">
        <v>0</v>
      </c>
      <c r="G72" s="191">
        <v>0</v>
      </c>
    </row>
    <row r="73" spans="1:7" s="65" customFormat="1" x14ac:dyDescent="0.25">
      <c r="A73" s="85"/>
      <c r="B73" s="50" t="s">
        <v>539</v>
      </c>
      <c r="C73" s="50" t="s">
        <v>540</v>
      </c>
      <c r="D73" s="49">
        <v>62062.66</v>
      </c>
      <c r="E73" s="49">
        <v>0</v>
      </c>
      <c r="F73" s="191">
        <v>0</v>
      </c>
      <c r="G73" s="191">
        <v>0</v>
      </c>
    </row>
    <row r="74" spans="1:7" s="65" customFormat="1" x14ac:dyDescent="0.25">
      <c r="A74" s="85"/>
      <c r="B74" s="50" t="s">
        <v>541</v>
      </c>
      <c r="C74" s="50" t="s">
        <v>542</v>
      </c>
      <c r="D74" s="49">
        <v>0</v>
      </c>
      <c r="E74" s="49">
        <v>0</v>
      </c>
      <c r="F74" s="191">
        <v>0</v>
      </c>
      <c r="G74" s="191">
        <v>0</v>
      </c>
    </row>
    <row r="75" spans="1:7" s="65" customFormat="1" x14ac:dyDescent="0.25">
      <c r="A75" s="85"/>
      <c r="B75" s="50" t="s">
        <v>592</v>
      </c>
      <c r="C75" s="50" t="s">
        <v>593</v>
      </c>
      <c r="D75" s="49">
        <v>0</v>
      </c>
      <c r="E75" s="177"/>
      <c r="F75" s="191">
        <v>0</v>
      </c>
      <c r="G75" s="191">
        <v>0</v>
      </c>
    </row>
    <row r="76" spans="1:7" x14ac:dyDescent="0.25">
      <c r="A76" s="85"/>
      <c r="B76" s="50" t="s">
        <v>558</v>
      </c>
      <c r="C76" s="50" t="s">
        <v>559</v>
      </c>
      <c r="D76" s="49">
        <v>14650</v>
      </c>
      <c r="E76" s="177">
        <v>0</v>
      </c>
      <c r="F76" s="191">
        <v>0</v>
      </c>
      <c r="G76" s="191">
        <v>0</v>
      </c>
    </row>
    <row r="77" spans="1:7" x14ac:dyDescent="0.25">
      <c r="A77" s="85"/>
      <c r="B77" s="50">
        <v>231</v>
      </c>
      <c r="C77" s="50" t="s">
        <v>654</v>
      </c>
      <c r="D77" s="49">
        <v>0</v>
      </c>
      <c r="E77" s="49">
        <v>5366</v>
      </c>
      <c r="F77" s="191">
        <v>0</v>
      </c>
      <c r="G77" s="191">
        <v>0</v>
      </c>
    </row>
    <row r="78" spans="1:7" x14ac:dyDescent="0.25">
      <c r="A78" s="85"/>
      <c r="B78" s="50" t="s">
        <v>544</v>
      </c>
      <c r="C78" s="50" t="s">
        <v>543</v>
      </c>
      <c r="D78" s="49">
        <v>28700</v>
      </c>
      <c r="E78" s="177">
        <v>20981.79</v>
      </c>
      <c r="F78" s="191">
        <v>0</v>
      </c>
      <c r="G78" s="191">
        <v>6000</v>
      </c>
    </row>
    <row r="79" spans="1:7" x14ac:dyDescent="0.25">
      <c r="B79" s="74" t="s">
        <v>255</v>
      </c>
      <c r="C79" s="3" t="s">
        <v>22</v>
      </c>
      <c r="D79" s="49">
        <v>0</v>
      </c>
      <c r="E79" s="49">
        <v>0</v>
      </c>
      <c r="F79" s="191">
        <v>0</v>
      </c>
      <c r="G79" s="191">
        <v>0</v>
      </c>
    </row>
    <row r="80" spans="1:7" x14ac:dyDescent="0.25">
      <c r="A80" s="7"/>
      <c r="B80" s="285" t="s">
        <v>69</v>
      </c>
      <c r="C80" s="285"/>
      <c r="D80" s="9">
        <f>SUM(D71:D79)</f>
        <v>135412.66</v>
      </c>
      <c r="E80" s="9">
        <f>SUM(E71:E79)</f>
        <v>33297.229999999996</v>
      </c>
      <c r="F80" s="9">
        <f>SUM(F71:F79)</f>
        <v>0</v>
      </c>
      <c r="G80" s="9">
        <f>SUM(G71:G79)</f>
        <v>12949.439999999999</v>
      </c>
    </row>
    <row r="81" spans="1:7" x14ac:dyDescent="0.25">
      <c r="A81" s="47"/>
      <c r="B81" s="50" t="s">
        <v>256</v>
      </c>
      <c r="C81" s="50" t="s">
        <v>257</v>
      </c>
      <c r="D81" s="49">
        <v>30</v>
      </c>
      <c r="E81" s="189">
        <v>30</v>
      </c>
      <c r="F81" s="236">
        <v>30</v>
      </c>
      <c r="G81" s="191">
        <v>30</v>
      </c>
    </row>
    <row r="82" spans="1:7" x14ac:dyDescent="0.25">
      <c r="A82" s="47"/>
      <c r="B82" s="50">
        <v>454001</v>
      </c>
      <c r="C82" s="50" t="s">
        <v>224</v>
      </c>
      <c r="D82" s="49">
        <v>0</v>
      </c>
      <c r="E82" s="45">
        <v>170597.59</v>
      </c>
      <c r="F82" s="205">
        <v>0</v>
      </c>
      <c r="G82" s="205">
        <v>0</v>
      </c>
    </row>
    <row r="83" spans="1:7" x14ac:dyDescent="0.25">
      <c r="B83" s="54">
        <v>514002</v>
      </c>
      <c r="C83" s="16" t="s">
        <v>70</v>
      </c>
      <c r="D83" s="29">
        <v>0</v>
      </c>
      <c r="E83" s="186">
        <v>0</v>
      </c>
      <c r="F83" s="192">
        <v>0</v>
      </c>
      <c r="G83" s="192">
        <v>0</v>
      </c>
    </row>
    <row r="84" spans="1:7" x14ac:dyDescent="0.25">
      <c r="A84" s="7"/>
      <c r="B84" s="285" t="s">
        <v>71</v>
      </c>
      <c r="C84" s="285"/>
      <c r="D84" s="9">
        <f t="shared" ref="D84" si="3">SUM(D81:D83)</f>
        <v>30</v>
      </c>
      <c r="E84" s="9">
        <f t="shared" ref="E84:G84" si="4">SUM(E81:E83)</f>
        <v>170627.59</v>
      </c>
      <c r="F84" s="9">
        <f t="shared" si="4"/>
        <v>30</v>
      </c>
      <c r="G84" s="9">
        <f t="shared" si="4"/>
        <v>30</v>
      </c>
    </row>
    <row r="85" spans="1:7" x14ac:dyDescent="0.25">
      <c r="A85" s="286" t="s">
        <v>28</v>
      </c>
      <c r="B85" s="286"/>
      <c r="C85" s="286"/>
      <c r="D85" s="2"/>
      <c r="E85" s="45"/>
      <c r="F85" s="189"/>
      <c r="G85" s="189"/>
    </row>
    <row r="86" spans="1:7" x14ac:dyDescent="0.25">
      <c r="A86" s="14"/>
      <c r="B86" s="54">
        <v>633016</v>
      </c>
      <c r="C86" s="14" t="s">
        <v>24</v>
      </c>
      <c r="D86" s="191">
        <v>3000</v>
      </c>
      <c r="E86" s="189">
        <v>3000</v>
      </c>
      <c r="F86" s="236">
        <v>3000</v>
      </c>
      <c r="G86" s="191">
        <v>3000</v>
      </c>
    </row>
    <row r="87" spans="1:7" x14ac:dyDescent="0.25">
      <c r="A87" s="14"/>
      <c r="B87" s="54">
        <v>642002</v>
      </c>
      <c r="C87" s="14" t="s">
        <v>516</v>
      </c>
      <c r="D87" s="191">
        <v>23500</v>
      </c>
      <c r="E87" s="189">
        <v>23500</v>
      </c>
      <c r="F87" s="236">
        <v>25800</v>
      </c>
      <c r="G87" s="191">
        <v>23500</v>
      </c>
    </row>
    <row r="88" spans="1:7" x14ac:dyDescent="0.25">
      <c r="A88" s="14"/>
      <c r="B88" s="66">
        <v>642200</v>
      </c>
      <c r="C88" s="14" t="s">
        <v>84</v>
      </c>
      <c r="D88" s="191">
        <v>2500</v>
      </c>
      <c r="E88" s="189">
        <v>1399.85</v>
      </c>
      <c r="F88" s="236">
        <v>2500</v>
      </c>
      <c r="G88" s="191">
        <v>2500</v>
      </c>
    </row>
    <row r="89" spans="1:7" x14ac:dyDescent="0.25">
      <c r="A89" s="23" t="s">
        <v>25</v>
      </c>
      <c r="B89" s="60"/>
      <c r="C89" s="23"/>
      <c r="D89" s="24">
        <f t="shared" ref="D89" si="5">SUM(D86:D88)</f>
        <v>29000</v>
      </c>
      <c r="E89" s="24">
        <f t="shared" ref="E89:G89" si="6">SUM(E86:E88)</f>
        <v>27899.85</v>
      </c>
      <c r="F89" s="24">
        <f t="shared" si="6"/>
        <v>31300</v>
      </c>
      <c r="G89" s="24">
        <f t="shared" si="6"/>
        <v>29000</v>
      </c>
    </row>
    <row r="90" spans="1:7" x14ac:dyDescent="0.25">
      <c r="A90" s="13"/>
      <c r="B90" s="61"/>
      <c r="C90" s="69" t="s">
        <v>267</v>
      </c>
      <c r="D90" s="70">
        <f>D91+D99</f>
        <v>432814.36</v>
      </c>
      <c r="E90" s="70">
        <f>E91+E99</f>
        <v>447784</v>
      </c>
      <c r="F90" s="70">
        <f>F91+F99</f>
        <v>492205</v>
      </c>
      <c r="G90" s="70">
        <f>G91+G99</f>
        <v>432814.36</v>
      </c>
    </row>
    <row r="91" spans="1:7" x14ac:dyDescent="0.25">
      <c r="A91" s="28"/>
      <c r="B91" s="31">
        <v>610</v>
      </c>
      <c r="C91" s="68" t="s">
        <v>188</v>
      </c>
      <c r="D91" s="29">
        <f>SUM(D92:D98)</f>
        <v>316220</v>
      </c>
      <c r="E91" s="29">
        <f>SUM(E92:E98)</f>
        <v>326584</v>
      </c>
      <c r="F91" s="194">
        <f>SUM(F92:F98)</f>
        <v>359470</v>
      </c>
      <c r="G91" s="194">
        <f>SUM(G92:G98)</f>
        <v>316220</v>
      </c>
    </row>
    <row r="92" spans="1:7" x14ac:dyDescent="0.25">
      <c r="A92" s="28"/>
      <c r="B92" s="62">
        <v>611</v>
      </c>
      <c r="C92" s="43" t="s">
        <v>187</v>
      </c>
      <c r="D92" s="199">
        <v>225225</v>
      </c>
      <c r="E92" s="199">
        <v>225225</v>
      </c>
      <c r="F92" s="199">
        <v>237000</v>
      </c>
      <c r="G92" s="199">
        <v>225225</v>
      </c>
    </row>
    <row r="93" spans="1:7" x14ac:dyDescent="0.25">
      <c r="A93" s="28"/>
      <c r="B93" s="62">
        <v>611</v>
      </c>
      <c r="C93" s="43" t="s">
        <v>26</v>
      </c>
      <c r="D93" s="199">
        <v>38200</v>
      </c>
      <c r="E93" s="199">
        <v>38530</v>
      </c>
      <c r="F93" s="199">
        <v>38200</v>
      </c>
      <c r="G93" s="199">
        <v>38200</v>
      </c>
    </row>
    <row r="94" spans="1:7" x14ac:dyDescent="0.25">
      <c r="A94" s="28"/>
      <c r="B94" s="62">
        <v>611</v>
      </c>
      <c r="C94" s="43" t="s">
        <v>27</v>
      </c>
      <c r="D94" s="199">
        <v>4850</v>
      </c>
      <c r="E94" s="199">
        <v>4884</v>
      </c>
      <c r="F94" s="199">
        <v>4850</v>
      </c>
      <c r="G94" s="199">
        <v>4850</v>
      </c>
    </row>
    <row r="95" spans="1:7" x14ac:dyDescent="0.25">
      <c r="A95" s="28"/>
      <c r="B95" s="62"/>
      <c r="C95" s="43" t="s">
        <v>72</v>
      </c>
      <c r="D95" s="199">
        <v>1420</v>
      </c>
      <c r="E95" s="199">
        <v>1420</v>
      </c>
      <c r="F95" s="199">
        <v>1420</v>
      </c>
      <c r="G95" s="199">
        <v>1420</v>
      </c>
    </row>
    <row r="96" spans="1:7" x14ac:dyDescent="0.25">
      <c r="A96" s="28"/>
      <c r="B96" s="62">
        <v>612001</v>
      </c>
      <c r="C96" s="43" t="s">
        <v>370</v>
      </c>
      <c r="D96" s="199">
        <v>31525</v>
      </c>
      <c r="E96" s="199">
        <v>31525</v>
      </c>
      <c r="F96" s="199">
        <v>63000</v>
      </c>
      <c r="G96" s="199">
        <v>31525</v>
      </c>
    </row>
    <row r="97" spans="1:7" x14ac:dyDescent="0.25">
      <c r="A97" s="28"/>
      <c r="B97" s="62">
        <v>614</v>
      </c>
      <c r="C97" s="43" t="s">
        <v>186</v>
      </c>
      <c r="D97" s="199">
        <v>15000</v>
      </c>
      <c r="E97" s="199">
        <v>25000</v>
      </c>
      <c r="F97" s="199">
        <v>15000</v>
      </c>
      <c r="G97" s="199">
        <v>15000</v>
      </c>
    </row>
    <row r="98" spans="1:7" x14ac:dyDescent="0.25">
      <c r="A98" s="28"/>
      <c r="B98" s="62">
        <v>616</v>
      </c>
      <c r="C98" s="43" t="s">
        <v>545</v>
      </c>
      <c r="D98" s="199">
        <v>0</v>
      </c>
      <c r="E98" s="199">
        <v>0</v>
      </c>
      <c r="F98" s="199">
        <v>0</v>
      </c>
      <c r="G98" s="199">
        <v>0</v>
      </c>
    </row>
    <row r="99" spans="1:7" x14ac:dyDescent="0.25">
      <c r="A99" s="28"/>
      <c r="B99" s="31">
        <v>620</v>
      </c>
      <c r="C99" s="68" t="s">
        <v>189</v>
      </c>
      <c r="D99" s="87">
        <f t="shared" ref="D99" si="7">SUM(D100:D107)</f>
        <v>116594.36</v>
      </c>
      <c r="E99" s="87">
        <f t="shared" ref="E99" si="8">SUM(E100:E107)</f>
        <v>121200</v>
      </c>
      <c r="F99" s="200">
        <f>SUM(F100:F107)</f>
        <v>132735</v>
      </c>
      <c r="G99" s="200">
        <f>SUM(G100:G107)</f>
        <v>116594.36</v>
      </c>
    </row>
    <row r="100" spans="1:7" x14ac:dyDescent="0.25">
      <c r="A100" s="28"/>
      <c r="B100" s="62">
        <v>621</v>
      </c>
      <c r="C100" s="43" t="s">
        <v>147</v>
      </c>
      <c r="D100" s="287">
        <v>109494.36</v>
      </c>
      <c r="E100" s="288">
        <v>114100</v>
      </c>
      <c r="F100" s="287">
        <v>125635</v>
      </c>
      <c r="G100" s="287">
        <v>109494.36</v>
      </c>
    </row>
    <row r="101" spans="1:7" x14ac:dyDescent="0.25">
      <c r="A101" s="28"/>
      <c r="B101" s="62">
        <v>625001</v>
      </c>
      <c r="C101" s="43" t="s">
        <v>261</v>
      </c>
      <c r="D101" s="287"/>
      <c r="E101" s="288"/>
      <c r="F101" s="287"/>
      <c r="G101" s="287"/>
    </row>
    <row r="102" spans="1:7" x14ac:dyDescent="0.25">
      <c r="A102" s="28"/>
      <c r="B102" s="62">
        <v>625002</v>
      </c>
      <c r="C102" s="43" t="s">
        <v>262</v>
      </c>
      <c r="D102" s="287"/>
      <c r="E102" s="288"/>
      <c r="F102" s="287"/>
      <c r="G102" s="287"/>
    </row>
    <row r="103" spans="1:7" x14ac:dyDescent="0.25">
      <c r="A103" s="28"/>
      <c r="B103" s="62">
        <v>625003</v>
      </c>
      <c r="C103" s="43" t="s">
        <v>263</v>
      </c>
      <c r="D103" s="287"/>
      <c r="E103" s="288"/>
      <c r="F103" s="287"/>
      <c r="G103" s="287"/>
    </row>
    <row r="104" spans="1:7" x14ac:dyDescent="0.25">
      <c r="A104" s="28"/>
      <c r="B104" s="62">
        <v>625004</v>
      </c>
      <c r="C104" s="43" t="s">
        <v>264</v>
      </c>
      <c r="D104" s="287"/>
      <c r="E104" s="288"/>
      <c r="F104" s="287"/>
      <c r="G104" s="287"/>
    </row>
    <row r="105" spans="1:7" x14ac:dyDescent="0.25">
      <c r="A105" s="28"/>
      <c r="B105" s="62">
        <v>625005</v>
      </c>
      <c r="C105" s="43" t="s">
        <v>265</v>
      </c>
      <c r="D105" s="287"/>
      <c r="E105" s="288"/>
      <c r="F105" s="287"/>
      <c r="G105" s="287"/>
    </row>
    <row r="106" spans="1:7" x14ac:dyDescent="0.25">
      <c r="A106" s="28"/>
      <c r="B106" s="62">
        <v>625007</v>
      </c>
      <c r="C106" s="43" t="s">
        <v>266</v>
      </c>
      <c r="D106" s="287"/>
      <c r="E106" s="288"/>
      <c r="F106" s="287"/>
      <c r="G106" s="287"/>
    </row>
    <row r="107" spans="1:7" x14ac:dyDescent="0.25">
      <c r="A107" s="28"/>
      <c r="B107" s="62">
        <v>627</v>
      </c>
      <c r="C107" s="43" t="s">
        <v>29</v>
      </c>
      <c r="D107" s="199">
        <v>7100</v>
      </c>
      <c r="E107" s="89">
        <v>7100</v>
      </c>
      <c r="F107" s="199">
        <v>7100</v>
      </c>
      <c r="G107" s="199">
        <v>7100</v>
      </c>
    </row>
    <row r="108" spans="1:7" x14ac:dyDescent="0.25">
      <c r="A108" s="13"/>
      <c r="B108" s="71">
        <v>631001</v>
      </c>
      <c r="C108" s="71" t="s">
        <v>268</v>
      </c>
      <c r="D108" s="183">
        <v>100</v>
      </c>
      <c r="E108" s="88">
        <v>150</v>
      </c>
      <c r="F108" s="238">
        <v>100</v>
      </c>
      <c r="G108" s="183">
        <v>100</v>
      </c>
    </row>
    <row r="109" spans="1:7" x14ac:dyDescent="0.25">
      <c r="A109" s="13"/>
      <c r="B109" s="71">
        <v>632</v>
      </c>
      <c r="C109" s="72" t="s">
        <v>269</v>
      </c>
      <c r="D109" s="70">
        <f>D110+D119+D127+D139+D142</f>
        <v>86960</v>
      </c>
      <c r="E109" s="70">
        <f>E110+E119+E127+E139+E142</f>
        <v>111360</v>
      </c>
      <c r="F109" s="70">
        <f>F110+F119+F127+F139+F142</f>
        <v>109610</v>
      </c>
      <c r="G109" s="70">
        <f>G110+G119+G127+G139+G142</f>
        <v>86960</v>
      </c>
    </row>
    <row r="110" spans="1:7" x14ac:dyDescent="0.25">
      <c r="A110" s="3"/>
      <c r="B110" s="31">
        <v>632001</v>
      </c>
      <c r="C110" s="28" t="s">
        <v>85</v>
      </c>
      <c r="D110" s="29">
        <f>SUM(D111:D118)</f>
        <v>35300</v>
      </c>
      <c r="E110" s="29">
        <f>SUM(E111:E118)</f>
        <v>56650</v>
      </c>
      <c r="F110" s="194">
        <f>SUM(F111:F118)</f>
        <v>51300</v>
      </c>
      <c r="G110" s="194">
        <f>SUM(G111:G118)</f>
        <v>35300</v>
      </c>
    </row>
    <row r="111" spans="1:7" x14ac:dyDescent="0.25">
      <c r="A111" s="25"/>
      <c r="B111" s="62">
        <v>632001</v>
      </c>
      <c r="C111" s="43" t="s">
        <v>97</v>
      </c>
      <c r="D111" s="89">
        <v>23000</v>
      </c>
      <c r="E111" s="89">
        <v>40000</v>
      </c>
      <c r="F111" s="67">
        <v>37000</v>
      </c>
      <c r="G111" s="89">
        <v>23000</v>
      </c>
    </row>
    <row r="112" spans="1:7" x14ac:dyDescent="0.25">
      <c r="A112" s="25"/>
      <c r="B112" s="62" t="s">
        <v>270</v>
      </c>
      <c r="C112" s="43" t="s">
        <v>86</v>
      </c>
      <c r="D112" s="89">
        <v>600</v>
      </c>
      <c r="E112" s="89">
        <v>350</v>
      </c>
      <c r="F112" s="67">
        <v>600</v>
      </c>
      <c r="G112" s="89">
        <v>600</v>
      </c>
    </row>
    <row r="113" spans="1:7" x14ac:dyDescent="0.25">
      <c r="A113" s="25"/>
      <c r="B113" s="62" t="s">
        <v>272</v>
      </c>
      <c r="C113" s="43" t="s">
        <v>87</v>
      </c>
      <c r="D113" s="89">
        <v>1400</v>
      </c>
      <c r="E113" s="89">
        <v>2000</v>
      </c>
      <c r="F113" s="67">
        <v>1700</v>
      </c>
      <c r="G113" s="89">
        <v>1400</v>
      </c>
    </row>
    <row r="114" spans="1:7" x14ac:dyDescent="0.25">
      <c r="A114" s="25"/>
      <c r="B114" s="62" t="s">
        <v>274</v>
      </c>
      <c r="C114" s="43" t="s">
        <v>547</v>
      </c>
      <c r="D114" s="89">
        <v>3000</v>
      </c>
      <c r="E114" s="89">
        <v>5200</v>
      </c>
      <c r="F114" s="67">
        <v>4400</v>
      </c>
      <c r="G114" s="89">
        <v>3000</v>
      </c>
    </row>
    <row r="115" spans="1:7" x14ac:dyDescent="0.25">
      <c r="A115" s="25"/>
      <c r="B115" s="62" t="s">
        <v>275</v>
      </c>
      <c r="C115" s="43" t="s">
        <v>88</v>
      </c>
      <c r="D115" s="89">
        <v>2700</v>
      </c>
      <c r="E115" s="89">
        <v>3000</v>
      </c>
      <c r="F115" s="67">
        <v>2700</v>
      </c>
      <c r="G115" s="89">
        <v>2700</v>
      </c>
    </row>
    <row r="116" spans="1:7" x14ac:dyDescent="0.25">
      <c r="A116" s="25"/>
      <c r="B116" s="62" t="s">
        <v>287</v>
      </c>
      <c r="C116" s="43" t="s">
        <v>89</v>
      </c>
      <c r="D116" s="89">
        <v>2000</v>
      </c>
      <c r="E116" s="89">
        <v>3000</v>
      </c>
      <c r="F116" s="67">
        <v>2300</v>
      </c>
      <c r="G116" s="89">
        <v>2000</v>
      </c>
    </row>
    <row r="117" spans="1:7" x14ac:dyDescent="0.25">
      <c r="A117" s="25"/>
      <c r="B117" s="62" t="s">
        <v>286</v>
      </c>
      <c r="C117" s="43" t="s">
        <v>90</v>
      </c>
      <c r="D117" s="89">
        <v>600</v>
      </c>
      <c r="E117" s="89">
        <v>600</v>
      </c>
      <c r="F117" s="67">
        <v>600</v>
      </c>
      <c r="G117" s="89">
        <v>600</v>
      </c>
    </row>
    <row r="118" spans="1:7" x14ac:dyDescent="0.25">
      <c r="A118" s="25"/>
      <c r="B118" s="62" t="s">
        <v>289</v>
      </c>
      <c r="C118" s="43" t="s">
        <v>91</v>
      </c>
      <c r="D118" s="89">
        <v>2000</v>
      </c>
      <c r="E118" s="89">
        <v>2500</v>
      </c>
      <c r="F118" s="67">
        <v>2000</v>
      </c>
      <c r="G118" s="89">
        <v>2000</v>
      </c>
    </row>
    <row r="119" spans="1:7" x14ac:dyDescent="0.25">
      <c r="A119" s="3"/>
      <c r="B119" s="31">
        <v>632001</v>
      </c>
      <c r="C119" s="31" t="s">
        <v>92</v>
      </c>
      <c r="D119" s="29">
        <f>SUM(D120:D126)</f>
        <v>25360</v>
      </c>
      <c r="E119" s="29">
        <f>SUM(E120:E126)</f>
        <v>24060</v>
      </c>
      <c r="F119" s="194">
        <f>SUM(F120:F126)</f>
        <v>26060</v>
      </c>
      <c r="G119" s="194">
        <f>SUM(G120:G126)</f>
        <v>25360</v>
      </c>
    </row>
    <row r="120" spans="1:7" x14ac:dyDescent="0.25">
      <c r="A120" s="25"/>
      <c r="B120" s="62" t="s">
        <v>271</v>
      </c>
      <c r="C120" s="43" t="s">
        <v>86</v>
      </c>
      <c r="D120" s="89">
        <v>4000</v>
      </c>
      <c r="E120" s="89">
        <v>4000</v>
      </c>
      <c r="F120" s="67">
        <v>4000</v>
      </c>
      <c r="G120" s="89">
        <v>4000</v>
      </c>
    </row>
    <row r="121" spans="1:7" x14ac:dyDescent="0.25">
      <c r="A121" s="25"/>
      <c r="B121" s="62" t="s">
        <v>273</v>
      </c>
      <c r="C121" s="43" t="s">
        <v>87</v>
      </c>
      <c r="D121" s="89">
        <v>1500</v>
      </c>
      <c r="E121" s="89">
        <v>2100</v>
      </c>
      <c r="F121" s="67">
        <v>1900</v>
      </c>
      <c r="G121" s="89">
        <v>1500</v>
      </c>
    </row>
    <row r="122" spans="1:7" x14ac:dyDescent="0.25">
      <c r="A122" s="25"/>
      <c r="B122" s="62" t="s">
        <v>276</v>
      </c>
      <c r="C122" s="43" t="s">
        <v>88</v>
      </c>
      <c r="D122" s="89">
        <v>8000</v>
      </c>
      <c r="E122" s="89">
        <v>6600</v>
      </c>
      <c r="F122" s="67">
        <v>8000</v>
      </c>
      <c r="G122" s="89">
        <v>8000</v>
      </c>
    </row>
    <row r="123" spans="1:7" x14ac:dyDescent="0.25">
      <c r="A123" s="25"/>
      <c r="B123" s="62" t="s">
        <v>277</v>
      </c>
      <c r="C123" s="43" t="s">
        <v>89</v>
      </c>
      <c r="D123" s="89">
        <v>4200</v>
      </c>
      <c r="E123" s="89">
        <v>5000</v>
      </c>
      <c r="F123" s="67">
        <v>4500</v>
      </c>
      <c r="G123" s="89">
        <v>4200</v>
      </c>
    </row>
    <row r="124" spans="1:7" x14ac:dyDescent="0.25">
      <c r="A124" s="25"/>
      <c r="B124" s="62" t="s">
        <v>288</v>
      </c>
      <c r="C124" s="43" t="s">
        <v>90</v>
      </c>
      <c r="D124" s="89">
        <v>2100</v>
      </c>
      <c r="E124" s="89">
        <v>2100</v>
      </c>
      <c r="F124" s="67">
        <v>2100</v>
      </c>
      <c r="G124" s="89">
        <v>2100</v>
      </c>
    </row>
    <row r="125" spans="1:7" x14ac:dyDescent="0.25">
      <c r="A125" s="25"/>
      <c r="B125" s="62" t="s">
        <v>290</v>
      </c>
      <c r="C125" s="43" t="s">
        <v>91</v>
      </c>
      <c r="D125" s="89">
        <v>5500</v>
      </c>
      <c r="E125" s="89">
        <v>4200</v>
      </c>
      <c r="F125" s="67">
        <v>5500</v>
      </c>
      <c r="G125" s="89">
        <v>5500</v>
      </c>
    </row>
    <row r="126" spans="1:7" x14ac:dyDescent="0.25">
      <c r="A126" s="25"/>
      <c r="B126" s="62" t="s">
        <v>278</v>
      </c>
      <c r="C126" s="43" t="s">
        <v>93</v>
      </c>
      <c r="D126" s="89">
        <v>60</v>
      </c>
      <c r="E126" s="89">
        <v>60</v>
      </c>
      <c r="F126" s="67">
        <v>60</v>
      </c>
      <c r="G126" s="89">
        <v>60</v>
      </c>
    </row>
    <row r="127" spans="1:7" x14ac:dyDescent="0.25">
      <c r="A127" s="28"/>
      <c r="B127" s="31">
        <v>632002</v>
      </c>
      <c r="C127" s="31" t="s">
        <v>94</v>
      </c>
      <c r="D127" s="29">
        <f>SUM(D128:D138)</f>
        <v>18500</v>
      </c>
      <c r="E127" s="29">
        <f>SUM(E128:E138)</f>
        <v>23400</v>
      </c>
      <c r="F127" s="194">
        <f>SUM(F128:F138)</f>
        <v>24450</v>
      </c>
      <c r="G127" s="194">
        <f>SUM(G128:G138)</f>
        <v>18500</v>
      </c>
    </row>
    <row r="128" spans="1:7" x14ac:dyDescent="0.25">
      <c r="A128" s="26"/>
      <c r="B128" s="62">
        <v>632002</v>
      </c>
      <c r="C128" s="43" t="s">
        <v>94</v>
      </c>
      <c r="D128" s="153">
        <v>11500</v>
      </c>
      <c r="E128" s="153">
        <v>15000</v>
      </c>
      <c r="F128" s="239">
        <v>16000</v>
      </c>
      <c r="G128" s="153">
        <v>11500</v>
      </c>
    </row>
    <row r="129" spans="1:7" x14ac:dyDescent="0.25">
      <c r="A129" s="25"/>
      <c r="B129" s="62" t="s">
        <v>279</v>
      </c>
      <c r="C129" s="43" t="s">
        <v>86</v>
      </c>
      <c r="D129" s="89">
        <v>500</v>
      </c>
      <c r="E129" s="89">
        <v>500</v>
      </c>
      <c r="F129" s="67">
        <v>500</v>
      </c>
      <c r="G129" s="89">
        <v>500</v>
      </c>
    </row>
    <row r="130" spans="1:7" x14ac:dyDescent="0.25">
      <c r="A130" s="25"/>
      <c r="B130" s="62"/>
      <c r="C130" s="43" t="s">
        <v>614</v>
      </c>
      <c r="D130" s="89">
        <v>400</v>
      </c>
      <c r="E130" s="89">
        <v>400</v>
      </c>
      <c r="F130" s="67">
        <v>400</v>
      </c>
      <c r="G130" s="89">
        <v>400</v>
      </c>
    </row>
    <row r="131" spans="1:7" x14ac:dyDescent="0.25">
      <c r="A131" s="25"/>
      <c r="B131" s="62" t="s">
        <v>280</v>
      </c>
      <c r="C131" s="43" t="s">
        <v>88</v>
      </c>
      <c r="D131" s="89">
        <v>1150</v>
      </c>
      <c r="E131" s="89">
        <v>900</v>
      </c>
      <c r="F131" s="67">
        <v>1150</v>
      </c>
      <c r="G131" s="89">
        <v>1150</v>
      </c>
    </row>
    <row r="132" spans="1:7" x14ac:dyDescent="0.25">
      <c r="A132" s="25"/>
      <c r="B132" s="62" t="s">
        <v>546</v>
      </c>
      <c r="C132" s="43" t="s">
        <v>547</v>
      </c>
      <c r="D132" s="89">
        <v>0</v>
      </c>
      <c r="E132" s="89">
        <v>0</v>
      </c>
      <c r="F132" s="89">
        <v>0</v>
      </c>
      <c r="G132" s="89">
        <v>0</v>
      </c>
    </row>
    <row r="133" spans="1:7" x14ac:dyDescent="0.25">
      <c r="A133" s="25"/>
      <c r="B133" s="62" t="s">
        <v>281</v>
      </c>
      <c r="C133" s="43" t="s">
        <v>89</v>
      </c>
      <c r="D133" s="89">
        <v>900</v>
      </c>
      <c r="E133" s="89">
        <v>900</v>
      </c>
      <c r="F133" s="67">
        <v>900</v>
      </c>
      <c r="G133" s="89">
        <v>900</v>
      </c>
    </row>
    <row r="134" spans="1:7" x14ac:dyDescent="0.25">
      <c r="A134" s="25"/>
      <c r="B134" s="62" t="s">
        <v>291</v>
      </c>
      <c r="C134" s="43" t="s">
        <v>90</v>
      </c>
      <c r="D134" s="89">
        <v>300</v>
      </c>
      <c r="E134" s="89">
        <v>200</v>
      </c>
      <c r="F134" s="67">
        <v>300</v>
      </c>
      <c r="G134" s="89">
        <v>300</v>
      </c>
    </row>
    <row r="135" spans="1:7" x14ac:dyDescent="0.25">
      <c r="A135" s="25"/>
      <c r="B135" s="62" t="s">
        <v>292</v>
      </c>
      <c r="C135" s="43" t="s">
        <v>91</v>
      </c>
      <c r="D135" s="89">
        <v>250</v>
      </c>
      <c r="E135" s="89">
        <v>2000</v>
      </c>
      <c r="F135" s="67">
        <v>1700</v>
      </c>
      <c r="G135" s="89">
        <v>250</v>
      </c>
    </row>
    <row r="136" spans="1:7" x14ac:dyDescent="0.25">
      <c r="A136" s="25"/>
      <c r="B136" s="62" t="s">
        <v>284</v>
      </c>
      <c r="C136" s="43" t="s">
        <v>93</v>
      </c>
      <c r="D136" s="89">
        <v>3200</v>
      </c>
      <c r="E136" s="89">
        <v>3200</v>
      </c>
      <c r="F136" s="67">
        <v>3200</v>
      </c>
      <c r="G136" s="89">
        <v>3200</v>
      </c>
    </row>
    <row r="137" spans="1:7" x14ac:dyDescent="0.25">
      <c r="A137" s="25"/>
      <c r="B137" s="62" t="s">
        <v>282</v>
      </c>
      <c r="C137" s="43" t="s">
        <v>95</v>
      </c>
      <c r="D137" s="89">
        <v>200</v>
      </c>
      <c r="E137" s="89">
        <v>200</v>
      </c>
      <c r="F137" s="67">
        <v>200</v>
      </c>
      <c r="G137" s="89">
        <v>200</v>
      </c>
    </row>
    <row r="138" spans="1:7" x14ac:dyDescent="0.25">
      <c r="A138" s="25"/>
      <c r="B138" s="62" t="s">
        <v>283</v>
      </c>
      <c r="C138" s="43" t="s">
        <v>96</v>
      </c>
      <c r="D138" s="89">
        <v>100</v>
      </c>
      <c r="E138" s="89">
        <v>100</v>
      </c>
      <c r="F138" s="67">
        <v>100</v>
      </c>
      <c r="G138" s="89">
        <v>100</v>
      </c>
    </row>
    <row r="139" spans="1:7" x14ac:dyDescent="0.25">
      <c r="A139" s="28"/>
      <c r="B139" s="31">
        <v>632003</v>
      </c>
      <c r="C139" s="31" t="s">
        <v>98</v>
      </c>
      <c r="D139" s="29">
        <f>SUM(D140:D141)</f>
        <v>4800</v>
      </c>
      <c r="E139" s="29">
        <f>SUM(E140:E141)</f>
        <v>4250</v>
      </c>
      <c r="F139" s="194">
        <f>SUM(F140:F141)</f>
        <v>4800</v>
      </c>
      <c r="G139" s="194">
        <f>SUM(G140:G141)</f>
        <v>4800</v>
      </c>
    </row>
    <row r="140" spans="1:7" x14ac:dyDescent="0.25">
      <c r="A140" s="25"/>
      <c r="B140" s="62">
        <v>632003</v>
      </c>
      <c r="C140" s="43" t="s">
        <v>98</v>
      </c>
      <c r="D140" s="89">
        <v>4200</v>
      </c>
      <c r="E140" s="89">
        <v>3800</v>
      </c>
      <c r="F140" s="67">
        <v>4200</v>
      </c>
      <c r="G140" s="89">
        <v>4200</v>
      </c>
    </row>
    <row r="141" spans="1:7" x14ac:dyDescent="0.25">
      <c r="A141" s="25"/>
      <c r="B141" s="62" t="s">
        <v>285</v>
      </c>
      <c r="C141" s="43" t="s">
        <v>99</v>
      </c>
      <c r="D141" s="89">
        <v>600</v>
      </c>
      <c r="E141" s="89">
        <v>450</v>
      </c>
      <c r="F141" s="67">
        <v>600</v>
      </c>
      <c r="G141" s="89">
        <v>600</v>
      </c>
    </row>
    <row r="142" spans="1:7" x14ac:dyDescent="0.25">
      <c r="A142" s="3"/>
      <c r="B142" s="31">
        <v>632005</v>
      </c>
      <c r="C142" s="31" t="s">
        <v>100</v>
      </c>
      <c r="D142" s="191">
        <v>3000</v>
      </c>
      <c r="E142" s="189">
        <v>3000</v>
      </c>
      <c r="F142" s="236">
        <v>3000</v>
      </c>
      <c r="G142" s="191">
        <v>3000</v>
      </c>
    </row>
    <row r="143" spans="1:7" x14ac:dyDescent="0.25">
      <c r="A143" s="3"/>
      <c r="B143" s="71">
        <v>633</v>
      </c>
      <c r="C143" s="73" t="s">
        <v>293</v>
      </c>
      <c r="D143" s="70">
        <f>SUM(D144:D149)+SUM(D160:D163)</f>
        <v>44900</v>
      </c>
      <c r="E143" s="70">
        <f>SUM(E144:E149)+SUM(E160:E163)</f>
        <v>54100</v>
      </c>
      <c r="F143" s="70">
        <f>SUM(F144:F149)+SUM(F160:F163)</f>
        <v>46778.33</v>
      </c>
      <c r="G143" s="70">
        <f>SUM(G144:G149)+SUM(G160:G163)</f>
        <v>44900</v>
      </c>
    </row>
    <row r="144" spans="1:7" x14ac:dyDescent="0.25">
      <c r="A144" s="3"/>
      <c r="B144" s="31">
        <v>633001</v>
      </c>
      <c r="C144" s="31" t="s">
        <v>101</v>
      </c>
      <c r="D144" s="191">
        <v>1000</v>
      </c>
      <c r="E144" s="189">
        <v>500</v>
      </c>
      <c r="F144" s="236">
        <v>1000</v>
      </c>
      <c r="G144" s="191">
        <v>1000</v>
      </c>
    </row>
    <row r="145" spans="1:7" x14ac:dyDescent="0.25">
      <c r="A145" s="3"/>
      <c r="B145" s="31">
        <v>633002</v>
      </c>
      <c r="C145" s="31" t="s">
        <v>102</v>
      </c>
      <c r="D145" s="191">
        <v>1000</v>
      </c>
      <c r="E145" s="189">
        <v>1000</v>
      </c>
      <c r="F145" s="236">
        <v>1000</v>
      </c>
      <c r="G145" s="191">
        <v>1000</v>
      </c>
    </row>
    <row r="146" spans="1:7" x14ac:dyDescent="0.25">
      <c r="A146" s="3"/>
      <c r="B146" s="31">
        <v>633003</v>
      </c>
      <c r="C146" s="31" t="s">
        <v>103</v>
      </c>
      <c r="D146" s="191">
        <v>300</v>
      </c>
      <c r="E146" s="189">
        <v>300</v>
      </c>
      <c r="F146" s="236">
        <v>300</v>
      </c>
      <c r="G146" s="191">
        <v>300</v>
      </c>
    </row>
    <row r="147" spans="1:7" x14ac:dyDescent="0.25">
      <c r="A147" s="3"/>
      <c r="B147" s="31">
        <v>633004</v>
      </c>
      <c r="C147" s="31" t="s">
        <v>104</v>
      </c>
      <c r="D147" s="191">
        <v>500</v>
      </c>
      <c r="E147" s="189">
        <v>500</v>
      </c>
      <c r="F147" s="236">
        <v>500</v>
      </c>
      <c r="G147" s="191">
        <v>500</v>
      </c>
    </row>
    <row r="148" spans="1:7" x14ac:dyDescent="0.25">
      <c r="A148" s="3"/>
      <c r="B148" s="48">
        <v>633005</v>
      </c>
      <c r="C148" s="48" t="s">
        <v>612</v>
      </c>
      <c r="D148" s="191">
        <v>0</v>
      </c>
      <c r="E148" s="189">
        <v>0</v>
      </c>
      <c r="F148" s="191">
        <v>0</v>
      </c>
      <c r="G148" s="191">
        <v>0</v>
      </c>
    </row>
    <row r="149" spans="1:7" x14ac:dyDescent="0.25">
      <c r="A149" s="3"/>
      <c r="B149" s="31">
        <v>633006</v>
      </c>
      <c r="C149" s="31" t="s">
        <v>105</v>
      </c>
      <c r="D149" s="29">
        <f>SUM(D150:D159)</f>
        <v>37200</v>
      </c>
      <c r="E149" s="29">
        <f>SUM(E150:E159)</f>
        <v>45500</v>
      </c>
      <c r="F149" s="194">
        <f>SUM(F150:F159)</f>
        <v>38178.33</v>
      </c>
      <c r="G149" s="194">
        <f>SUM(G150:G159)</f>
        <v>37200</v>
      </c>
    </row>
    <row r="150" spans="1:7" x14ac:dyDescent="0.25">
      <c r="A150" s="3"/>
      <c r="B150" s="62">
        <v>633006</v>
      </c>
      <c r="C150" s="43" t="s">
        <v>105</v>
      </c>
      <c r="D150" s="89">
        <v>30000</v>
      </c>
      <c r="E150" s="89">
        <v>40000</v>
      </c>
      <c r="F150" s="67">
        <v>30978.33</v>
      </c>
      <c r="G150" s="89">
        <v>30000</v>
      </c>
    </row>
    <row r="151" spans="1:7" x14ac:dyDescent="0.25">
      <c r="A151" s="3"/>
      <c r="B151" s="62" t="s">
        <v>297</v>
      </c>
      <c r="C151" s="43" t="s">
        <v>108</v>
      </c>
      <c r="D151" s="89">
        <v>1000</v>
      </c>
      <c r="E151" s="89">
        <v>200</v>
      </c>
      <c r="F151" s="67">
        <v>1000</v>
      </c>
      <c r="G151" s="89">
        <v>1000</v>
      </c>
    </row>
    <row r="152" spans="1:7" x14ac:dyDescent="0.25">
      <c r="A152" s="3"/>
      <c r="B152" s="62" t="s">
        <v>300</v>
      </c>
      <c r="C152" s="43" t="s">
        <v>112</v>
      </c>
      <c r="D152" s="89">
        <v>0</v>
      </c>
      <c r="E152" s="89">
        <v>100</v>
      </c>
      <c r="F152" s="89">
        <v>0</v>
      </c>
      <c r="G152" s="89">
        <v>0</v>
      </c>
    </row>
    <row r="153" spans="1:7" x14ac:dyDescent="0.25">
      <c r="A153" s="3"/>
      <c r="B153" s="62" t="s">
        <v>294</v>
      </c>
      <c r="C153" s="43" t="s">
        <v>215</v>
      </c>
      <c r="D153" s="89">
        <v>1000</v>
      </c>
      <c r="E153" s="89">
        <v>900</v>
      </c>
      <c r="F153" s="67">
        <v>1000</v>
      </c>
      <c r="G153" s="89">
        <v>1000</v>
      </c>
    </row>
    <row r="154" spans="1:7" x14ac:dyDescent="0.25">
      <c r="A154" s="3"/>
      <c r="B154" s="62" t="s">
        <v>295</v>
      </c>
      <c r="C154" s="43" t="s">
        <v>106</v>
      </c>
      <c r="D154" s="89">
        <v>300</v>
      </c>
      <c r="E154" s="89">
        <v>300</v>
      </c>
      <c r="F154" s="67">
        <v>300</v>
      </c>
      <c r="G154" s="89">
        <v>300</v>
      </c>
    </row>
    <row r="155" spans="1:7" x14ac:dyDescent="0.25">
      <c r="A155" s="3"/>
      <c r="B155" s="62" t="s">
        <v>296</v>
      </c>
      <c r="C155" s="43" t="s">
        <v>107</v>
      </c>
      <c r="D155" s="89">
        <v>300</v>
      </c>
      <c r="E155" s="89">
        <v>500</v>
      </c>
      <c r="F155" s="67">
        <v>300</v>
      </c>
      <c r="G155" s="89">
        <v>300</v>
      </c>
    </row>
    <row r="156" spans="1:7" x14ac:dyDescent="0.25">
      <c r="A156" s="3"/>
      <c r="B156" s="62" t="s">
        <v>298</v>
      </c>
      <c r="C156" s="43" t="s">
        <v>109</v>
      </c>
      <c r="D156" s="89">
        <v>500</v>
      </c>
      <c r="E156" s="89">
        <v>500</v>
      </c>
      <c r="F156" s="67">
        <v>500</v>
      </c>
      <c r="G156" s="89">
        <v>500</v>
      </c>
    </row>
    <row r="157" spans="1:7" x14ac:dyDescent="0.25">
      <c r="A157" s="3"/>
      <c r="B157" s="62" t="s">
        <v>299</v>
      </c>
      <c r="C157" s="43" t="s">
        <v>216</v>
      </c>
      <c r="D157" s="89">
        <v>4100</v>
      </c>
      <c r="E157" s="89">
        <v>3000</v>
      </c>
      <c r="F157" s="67">
        <v>4100</v>
      </c>
      <c r="G157" s="89">
        <v>4100</v>
      </c>
    </row>
    <row r="158" spans="1:7" x14ac:dyDescent="0.25">
      <c r="A158" s="3"/>
      <c r="B158" s="62" t="s">
        <v>299</v>
      </c>
      <c r="C158" s="43" t="s">
        <v>110</v>
      </c>
      <c r="D158" s="89">
        <v>0</v>
      </c>
      <c r="E158" s="89">
        <v>0</v>
      </c>
      <c r="F158" s="89">
        <v>0</v>
      </c>
      <c r="G158" s="89">
        <v>0</v>
      </c>
    </row>
    <row r="159" spans="1:7" x14ac:dyDescent="0.25">
      <c r="A159" s="3"/>
      <c r="B159" s="62" t="s">
        <v>301</v>
      </c>
      <c r="C159" s="43" t="s">
        <v>111</v>
      </c>
      <c r="D159" s="89">
        <v>0</v>
      </c>
      <c r="E159" s="89">
        <v>0</v>
      </c>
      <c r="F159" s="89">
        <v>0</v>
      </c>
      <c r="G159" s="89">
        <v>0</v>
      </c>
    </row>
    <row r="160" spans="1:7" x14ac:dyDescent="0.25">
      <c r="A160" s="28"/>
      <c r="B160" s="31">
        <v>633009</v>
      </c>
      <c r="C160" s="31" t="s">
        <v>113</v>
      </c>
      <c r="D160" s="191">
        <v>500</v>
      </c>
      <c r="E160" s="189">
        <v>1200</v>
      </c>
      <c r="F160" s="236">
        <v>500</v>
      </c>
      <c r="G160" s="191">
        <v>500</v>
      </c>
    </row>
    <row r="161" spans="1:7" x14ac:dyDescent="0.25">
      <c r="A161" s="28"/>
      <c r="B161" s="31" t="s">
        <v>302</v>
      </c>
      <c r="C161" s="31" t="s">
        <v>114</v>
      </c>
      <c r="D161" s="29">
        <v>800</v>
      </c>
      <c r="E161" s="189">
        <v>500</v>
      </c>
      <c r="F161" s="236">
        <v>800</v>
      </c>
      <c r="G161" s="191">
        <v>800</v>
      </c>
    </row>
    <row r="162" spans="1:7" x14ac:dyDescent="0.25">
      <c r="A162" s="28"/>
      <c r="B162" s="31">
        <v>633010</v>
      </c>
      <c r="C162" s="31" t="s">
        <v>115</v>
      </c>
      <c r="D162" s="191">
        <v>2500</v>
      </c>
      <c r="E162" s="189">
        <v>2500</v>
      </c>
      <c r="F162" s="236">
        <v>2500</v>
      </c>
      <c r="G162" s="191">
        <v>2500</v>
      </c>
    </row>
    <row r="163" spans="1:7" x14ac:dyDescent="0.25">
      <c r="A163" s="28"/>
      <c r="B163" s="31">
        <v>633013</v>
      </c>
      <c r="C163" s="31" t="s">
        <v>116</v>
      </c>
      <c r="D163" s="29">
        <v>1100</v>
      </c>
      <c r="E163" s="189">
        <v>2100</v>
      </c>
      <c r="F163" s="236">
        <v>2000</v>
      </c>
      <c r="G163" s="191">
        <v>1100</v>
      </c>
    </row>
    <row r="164" spans="1:7" x14ac:dyDescent="0.25">
      <c r="A164" s="28"/>
      <c r="B164" s="71">
        <v>634</v>
      </c>
      <c r="C164" s="73" t="s">
        <v>303</v>
      </c>
      <c r="D164" s="70">
        <f>SUM(D165:D169)</f>
        <v>8650</v>
      </c>
      <c r="E164" s="70">
        <f>SUM(E165:E169)</f>
        <v>12550</v>
      </c>
      <c r="F164" s="70">
        <f>SUM(F165:F169)</f>
        <v>12750</v>
      </c>
      <c r="G164" s="70">
        <f>SUM(G165:G169)</f>
        <v>8650</v>
      </c>
    </row>
    <row r="165" spans="1:7" x14ac:dyDescent="0.25">
      <c r="A165" s="28"/>
      <c r="B165" s="31">
        <v>634001</v>
      </c>
      <c r="C165" s="34" t="s">
        <v>424</v>
      </c>
      <c r="D165" s="191">
        <v>2300</v>
      </c>
      <c r="E165" s="189">
        <v>2500</v>
      </c>
      <c r="F165" s="236">
        <v>2300</v>
      </c>
      <c r="G165" s="191">
        <v>2300</v>
      </c>
    </row>
    <row r="166" spans="1:7" x14ac:dyDescent="0.25">
      <c r="A166" s="28"/>
      <c r="B166" s="31">
        <v>634002</v>
      </c>
      <c r="C166" s="34" t="s">
        <v>117</v>
      </c>
      <c r="D166" s="191">
        <v>1500</v>
      </c>
      <c r="E166" s="189">
        <v>6000</v>
      </c>
      <c r="F166" s="236">
        <v>5600</v>
      </c>
      <c r="G166" s="191">
        <v>1500</v>
      </c>
    </row>
    <row r="167" spans="1:7" x14ac:dyDescent="0.25">
      <c r="A167" s="28"/>
      <c r="B167" s="31">
        <v>634003</v>
      </c>
      <c r="C167" s="34" t="s">
        <v>118</v>
      </c>
      <c r="D167" s="191">
        <v>4800</v>
      </c>
      <c r="E167" s="189">
        <v>4000</v>
      </c>
      <c r="F167" s="236">
        <v>4800</v>
      </c>
      <c r="G167" s="191">
        <v>4800</v>
      </c>
    </row>
    <row r="168" spans="1:7" x14ac:dyDescent="0.25">
      <c r="A168" s="28"/>
      <c r="B168" s="31">
        <v>634004</v>
      </c>
      <c r="C168" s="34" t="s">
        <v>119</v>
      </c>
      <c r="D168" s="191">
        <v>0</v>
      </c>
      <c r="E168" s="189">
        <v>0</v>
      </c>
      <c r="F168" s="191">
        <v>0</v>
      </c>
      <c r="G168" s="191">
        <v>0</v>
      </c>
    </row>
    <row r="169" spans="1:7" x14ac:dyDescent="0.25">
      <c r="A169" s="28"/>
      <c r="B169" s="31">
        <v>634005</v>
      </c>
      <c r="C169" s="34" t="s">
        <v>120</v>
      </c>
      <c r="D169" s="191">
        <v>50</v>
      </c>
      <c r="E169" s="189">
        <v>50</v>
      </c>
      <c r="F169" s="236">
        <v>50</v>
      </c>
      <c r="G169" s="191">
        <v>50</v>
      </c>
    </row>
    <row r="170" spans="1:7" x14ac:dyDescent="0.25">
      <c r="A170" s="27"/>
      <c r="B170" s="71">
        <v>635</v>
      </c>
      <c r="C170" s="73" t="s">
        <v>304</v>
      </c>
      <c r="D170" s="70">
        <f>SUM(D171:D176)</f>
        <v>35700</v>
      </c>
      <c r="E170" s="70">
        <f>SUM(E171:E176)</f>
        <v>60400.1</v>
      </c>
      <c r="F170" s="70">
        <f>SUM(F171:F176)</f>
        <v>47800</v>
      </c>
      <c r="G170" s="70">
        <f>SUM(G171:G176)</f>
        <v>35700</v>
      </c>
    </row>
    <row r="171" spans="1:7" x14ac:dyDescent="0.25">
      <c r="A171" s="27"/>
      <c r="B171" s="31">
        <v>635002</v>
      </c>
      <c r="C171" s="34" t="s">
        <v>121</v>
      </c>
      <c r="D171" s="191">
        <v>200</v>
      </c>
      <c r="E171" s="189">
        <v>200</v>
      </c>
      <c r="F171" s="236">
        <v>200</v>
      </c>
      <c r="G171" s="191">
        <v>200</v>
      </c>
    </row>
    <row r="172" spans="1:7" x14ac:dyDescent="0.25">
      <c r="A172" s="27"/>
      <c r="B172" s="31">
        <v>635004</v>
      </c>
      <c r="C172" s="34" t="s">
        <v>125</v>
      </c>
      <c r="D172" s="191">
        <v>2000</v>
      </c>
      <c r="E172" s="189">
        <v>4500</v>
      </c>
      <c r="F172" s="236">
        <v>4100</v>
      </c>
      <c r="G172" s="191">
        <v>2000</v>
      </c>
    </row>
    <row r="173" spans="1:7" x14ac:dyDescent="0.25">
      <c r="A173" s="27"/>
      <c r="B173" s="31">
        <v>635004</v>
      </c>
      <c r="C173" s="34" t="s">
        <v>122</v>
      </c>
      <c r="D173" s="191">
        <v>0</v>
      </c>
      <c r="E173" s="189">
        <v>650.1</v>
      </c>
      <c r="F173" s="191">
        <v>0</v>
      </c>
      <c r="G173" s="191">
        <v>0</v>
      </c>
    </row>
    <row r="174" spans="1:7" x14ac:dyDescent="0.25">
      <c r="A174" s="27"/>
      <c r="B174" s="31">
        <v>635006</v>
      </c>
      <c r="C174" s="34" t="s">
        <v>124</v>
      </c>
      <c r="D174" s="191">
        <v>25000</v>
      </c>
      <c r="E174" s="189">
        <v>47000</v>
      </c>
      <c r="F174" s="236">
        <v>35000</v>
      </c>
      <c r="G174" s="191">
        <v>25000</v>
      </c>
    </row>
    <row r="175" spans="1:7" x14ac:dyDescent="0.25">
      <c r="A175" s="27"/>
      <c r="B175" s="31" t="s">
        <v>575</v>
      </c>
      <c r="C175" s="34" t="s">
        <v>576</v>
      </c>
      <c r="D175" s="191">
        <v>0</v>
      </c>
      <c r="E175" s="189">
        <v>0</v>
      </c>
      <c r="F175" s="191">
        <v>0</v>
      </c>
      <c r="G175" s="191">
        <v>0</v>
      </c>
    </row>
    <row r="176" spans="1:7" x14ac:dyDescent="0.25">
      <c r="A176" s="27"/>
      <c r="B176" s="31">
        <v>635009</v>
      </c>
      <c r="C176" s="34" t="s">
        <v>123</v>
      </c>
      <c r="D176" s="191">
        <v>8500</v>
      </c>
      <c r="E176" s="189">
        <v>8050</v>
      </c>
      <c r="F176" s="236">
        <v>8500</v>
      </c>
      <c r="G176" s="191">
        <v>8500</v>
      </c>
    </row>
    <row r="177" spans="1:7" x14ac:dyDescent="0.25">
      <c r="A177" s="27"/>
      <c r="B177" s="71">
        <v>636</v>
      </c>
      <c r="C177" s="73" t="s">
        <v>305</v>
      </c>
      <c r="D177" s="70">
        <f t="shared" ref="D177" si="9">D178+D179</f>
        <v>503.03</v>
      </c>
      <c r="E177" s="70">
        <f t="shared" ref="E177:G177" si="10">E178+E179</f>
        <v>503.03</v>
      </c>
      <c r="F177" s="70">
        <f t="shared" si="10"/>
        <v>503.03</v>
      </c>
      <c r="G177" s="70">
        <f t="shared" si="10"/>
        <v>503.03</v>
      </c>
    </row>
    <row r="178" spans="1:7" x14ac:dyDescent="0.25">
      <c r="A178" s="27"/>
      <c r="B178" s="31">
        <v>636001</v>
      </c>
      <c r="C178" s="34" t="s">
        <v>218</v>
      </c>
      <c r="D178" s="29">
        <v>503.03</v>
      </c>
      <c r="E178" s="29">
        <v>503.03</v>
      </c>
      <c r="F178" s="236">
        <v>503.03</v>
      </c>
      <c r="G178" s="191">
        <v>503.03</v>
      </c>
    </row>
    <row r="179" spans="1:7" x14ac:dyDescent="0.25">
      <c r="A179" s="27"/>
      <c r="B179" s="31">
        <v>636002</v>
      </c>
      <c r="C179" s="34" t="s">
        <v>219</v>
      </c>
      <c r="D179" s="29">
        <v>0</v>
      </c>
      <c r="E179" s="29">
        <v>0</v>
      </c>
      <c r="F179" s="191">
        <v>0</v>
      </c>
      <c r="G179" s="191">
        <v>0</v>
      </c>
    </row>
    <row r="180" spans="1:7" x14ac:dyDescent="0.25">
      <c r="A180" s="27"/>
      <c r="B180" s="71">
        <v>637</v>
      </c>
      <c r="C180" s="73" t="s">
        <v>306</v>
      </c>
      <c r="D180" s="70">
        <f>SUM(D181:D182)+SUM(D186:D191)+SUM(D195:D196)+SUM(D200:D205)</f>
        <v>98200</v>
      </c>
      <c r="E180" s="70">
        <f>SUM(E181:E182)+SUM(E186:E191)+SUM(E195:E196)+SUM(E200:E205)</f>
        <v>100160.05</v>
      </c>
      <c r="F180" s="70">
        <f>SUM(F181:F182)+SUM(F186:F191)+SUM(F195:F196)+SUM(F200:F205)</f>
        <v>98500</v>
      </c>
      <c r="G180" s="70">
        <f>SUM(G181:G182)+SUM(G186:G191)+SUM(G195:G196)+SUM(G200:G205)</f>
        <v>98200</v>
      </c>
    </row>
    <row r="181" spans="1:7" x14ac:dyDescent="0.25">
      <c r="A181" s="27"/>
      <c r="B181" s="31">
        <v>637001</v>
      </c>
      <c r="C181" s="34" t="s">
        <v>126</v>
      </c>
      <c r="D181" s="191">
        <v>1000</v>
      </c>
      <c r="E181" s="189">
        <v>1100</v>
      </c>
      <c r="F181" s="236">
        <v>1000</v>
      </c>
      <c r="G181" s="191">
        <v>1000</v>
      </c>
    </row>
    <row r="182" spans="1:7" x14ac:dyDescent="0.25">
      <c r="A182" s="27"/>
      <c r="B182" s="31">
        <v>637004</v>
      </c>
      <c r="C182" s="34" t="s">
        <v>127</v>
      </c>
      <c r="D182" s="29">
        <f>SUM(D183:D185)</f>
        <v>43500</v>
      </c>
      <c r="E182" s="29">
        <f>SUM(E183:E185)</f>
        <v>42660.05</v>
      </c>
      <c r="F182" s="194">
        <f>SUM(F183:F185)</f>
        <v>43500</v>
      </c>
      <c r="G182" s="194">
        <f>SUM(G183:G185)</f>
        <v>43500</v>
      </c>
    </row>
    <row r="183" spans="1:7" x14ac:dyDescent="0.25">
      <c r="A183" s="27"/>
      <c r="B183" s="62">
        <v>637004</v>
      </c>
      <c r="C183" s="35" t="s">
        <v>127</v>
      </c>
      <c r="D183" s="89">
        <v>40000</v>
      </c>
      <c r="E183" s="199">
        <v>40000</v>
      </c>
      <c r="F183" s="240">
        <v>40000</v>
      </c>
      <c r="G183" s="199">
        <v>40000</v>
      </c>
    </row>
    <row r="184" spans="1:7" x14ac:dyDescent="0.25">
      <c r="A184" s="27"/>
      <c r="B184" s="62" t="s">
        <v>308</v>
      </c>
      <c r="C184" s="35" t="s">
        <v>307</v>
      </c>
      <c r="D184" s="89">
        <v>2500</v>
      </c>
      <c r="E184" s="199">
        <v>2160.0500000000002</v>
      </c>
      <c r="F184" s="240">
        <v>2500</v>
      </c>
      <c r="G184" s="199">
        <v>2500</v>
      </c>
    </row>
    <row r="185" spans="1:7" x14ac:dyDescent="0.25">
      <c r="A185" s="27"/>
      <c r="B185" s="62" t="s">
        <v>310</v>
      </c>
      <c r="C185" s="35" t="s">
        <v>128</v>
      </c>
      <c r="D185" s="89">
        <v>1000</v>
      </c>
      <c r="E185" s="199">
        <v>500</v>
      </c>
      <c r="F185" s="240">
        <v>1000</v>
      </c>
      <c r="G185" s="199">
        <v>1000</v>
      </c>
    </row>
    <row r="186" spans="1:7" x14ac:dyDescent="0.25">
      <c r="A186" s="27"/>
      <c r="B186" s="31">
        <v>637005</v>
      </c>
      <c r="C186" s="34" t="s">
        <v>129</v>
      </c>
      <c r="D186" s="29">
        <v>8000</v>
      </c>
      <c r="E186" s="189">
        <v>8500</v>
      </c>
      <c r="F186" s="236">
        <v>8000</v>
      </c>
      <c r="G186" s="191">
        <v>8000</v>
      </c>
    </row>
    <row r="187" spans="1:7" x14ac:dyDescent="0.25">
      <c r="A187" s="27"/>
      <c r="B187" s="31">
        <v>637006</v>
      </c>
      <c r="C187" s="34" t="s">
        <v>130</v>
      </c>
      <c r="D187" s="29">
        <v>100</v>
      </c>
      <c r="E187" s="189">
        <v>500</v>
      </c>
      <c r="F187" s="236">
        <v>100</v>
      </c>
      <c r="G187" s="191">
        <v>100</v>
      </c>
    </row>
    <row r="188" spans="1:7" x14ac:dyDescent="0.25">
      <c r="A188" s="27"/>
      <c r="B188" s="31">
        <v>637007</v>
      </c>
      <c r="C188" s="34" t="s">
        <v>131</v>
      </c>
      <c r="D188" s="29">
        <v>100</v>
      </c>
      <c r="E188" s="189">
        <v>100</v>
      </c>
      <c r="F188" s="236">
        <v>100</v>
      </c>
      <c r="G188" s="191">
        <v>100</v>
      </c>
    </row>
    <row r="189" spans="1:7" x14ac:dyDescent="0.25">
      <c r="A189" s="27"/>
      <c r="B189" s="31">
        <v>637009</v>
      </c>
      <c r="C189" s="34" t="s">
        <v>425</v>
      </c>
      <c r="D189" s="29">
        <v>0</v>
      </c>
      <c r="E189" s="189">
        <v>0</v>
      </c>
      <c r="F189" s="191">
        <v>0</v>
      </c>
      <c r="G189" s="191">
        <v>0</v>
      </c>
    </row>
    <row r="190" spans="1:7" x14ac:dyDescent="0.25">
      <c r="A190" s="27"/>
      <c r="B190" s="31">
        <v>637012</v>
      </c>
      <c r="C190" s="34" t="s">
        <v>309</v>
      </c>
      <c r="D190" s="29">
        <v>5000</v>
      </c>
      <c r="E190" s="189">
        <v>5500</v>
      </c>
      <c r="F190" s="236">
        <v>5300</v>
      </c>
      <c r="G190" s="191">
        <v>5000</v>
      </c>
    </row>
    <row r="191" spans="1:7" x14ac:dyDescent="0.25">
      <c r="A191" s="27"/>
      <c r="B191" s="31">
        <v>637014</v>
      </c>
      <c r="C191" s="34" t="s">
        <v>132</v>
      </c>
      <c r="D191" s="29">
        <f t="shared" ref="D191" si="11">SUM(D192:D194)</f>
        <v>18600</v>
      </c>
      <c r="E191" s="29">
        <f t="shared" ref="E191:G191" si="12">SUM(E192:E194)</f>
        <v>18600</v>
      </c>
      <c r="F191" s="194">
        <f t="shared" si="12"/>
        <v>18600</v>
      </c>
      <c r="G191" s="194">
        <f t="shared" si="12"/>
        <v>18600</v>
      </c>
    </row>
    <row r="192" spans="1:7" x14ac:dyDescent="0.25">
      <c r="A192" s="27"/>
      <c r="B192" s="62">
        <v>637014</v>
      </c>
      <c r="C192" s="35" t="s">
        <v>220</v>
      </c>
      <c r="D192" s="202">
        <v>18000</v>
      </c>
      <c r="E192" s="199">
        <v>18000</v>
      </c>
      <c r="F192" s="242">
        <v>18000</v>
      </c>
      <c r="G192" s="202">
        <v>18000</v>
      </c>
    </row>
    <row r="193" spans="1:20" x14ac:dyDescent="0.25">
      <c r="A193" s="27"/>
      <c r="B193" s="62">
        <v>637014</v>
      </c>
      <c r="C193" s="35" t="s">
        <v>133</v>
      </c>
      <c r="D193" s="199">
        <v>600</v>
      </c>
      <c r="E193" s="199">
        <v>600</v>
      </c>
      <c r="F193" s="240">
        <v>600</v>
      </c>
      <c r="G193" s="199">
        <v>600</v>
      </c>
    </row>
    <row r="194" spans="1:20" x14ac:dyDescent="0.25">
      <c r="A194" s="27"/>
      <c r="B194" s="62" t="s">
        <v>311</v>
      </c>
      <c r="C194" s="35" t="s">
        <v>134</v>
      </c>
      <c r="D194" s="199">
        <v>0</v>
      </c>
      <c r="E194" s="199">
        <v>0</v>
      </c>
      <c r="F194" s="199">
        <v>0</v>
      </c>
      <c r="G194" s="199">
        <v>0</v>
      </c>
    </row>
    <row r="195" spans="1:20" x14ac:dyDescent="0.25">
      <c r="A195" s="27"/>
      <c r="B195" s="31">
        <v>637015</v>
      </c>
      <c r="C195" s="34" t="s">
        <v>135</v>
      </c>
      <c r="D195" s="191">
        <v>7100</v>
      </c>
      <c r="E195" s="189">
        <v>7100</v>
      </c>
      <c r="F195" s="236">
        <v>7100</v>
      </c>
      <c r="G195" s="191">
        <v>7100</v>
      </c>
    </row>
    <row r="196" spans="1:20" x14ac:dyDescent="0.25">
      <c r="A196" s="27"/>
      <c r="B196" s="31">
        <v>637016</v>
      </c>
      <c r="C196" s="34" t="s">
        <v>136</v>
      </c>
      <c r="D196" s="29">
        <f>SUM(D197:D199)</f>
        <v>3800</v>
      </c>
      <c r="E196" s="29">
        <f>SUM(E197:E199)</f>
        <v>5100</v>
      </c>
      <c r="F196" s="194">
        <f>SUM(F197:F199)</f>
        <v>3800</v>
      </c>
      <c r="G196" s="194">
        <f>SUM(G197:G199)</f>
        <v>3800</v>
      </c>
    </row>
    <row r="197" spans="1:20" x14ac:dyDescent="0.25">
      <c r="A197" s="28"/>
      <c r="B197" s="62">
        <v>637016</v>
      </c>
      <c r="C197" s="35" t="s">
        <v>202</v>
      </c>
      <c r="D197" s="89">
        <v>3300</v>
      </c>
      <c r="E197" s="89">
        <v>4700</v>
      </c>
      <c r="F197" s="67">
        <v>3300</v>
      </c>
      <c r="G197" s="89">
        <v>3300</v>
      </c>
    </row>
    <row r="198" spans="1:20" x14ac:dyDescent="0.25">
      <c r="A198" s="28"/>
      <c r="B198" s="62">
        <v>637016</v>
      </c>
      <c r="C198" s="35" t="s">
        <v>137</v>
      </c>
      <c r="D198" s="89">
        <v>200</v>
      </c>
      <c r="E198" s="89">
        <v>100</v>
      </c>
      <c r="F198" s="67">
        <v>200</v>
      </c>
      <c r="G198" s="89">
        <v>200</v>
      </c>
    </row>
    <row r="199" spans="1:20" x14ac:dyDescent="0.25">
      <c r="A199" s="3"/>
      <c r="B199" s="62" t="s">
        <v>312</v>
      </c>
      <c r="C199" s="35" t="s">
        <v>138</v>
      </c>
      <c r="D199" s="89">
        <v>300</v>
      </c>
      <c r="E199" s="89">
        <v>300</v>
      </c>
      <c r="F199" s="67">
        <v>300</v>
      </c>
      <c r="G199" s="89">
        <v>300</v>
      </c>
    </row>
    <row r="200" spans="1:20" x14ac:dyDescent="0.25">
      <c r="A200" s="3"/>
      <c r="B200" s="31">
        <v>637027</v>
      </c>
      <c r="C200" s="36" t="s">
        <v>139</v>
      </c>
      <c r="D200" s="29">
        <v>10000</v>
      </c>
      <c r="E200" s="189">
        <v>10000</v>
      </c>
      <c r="F200" s="236">
        <v>10000</v>
      </c>
      <c r="G200" s="191">
        <v>10000</v>
      </c>
    </row>
    <row r="201" spans="1:20" x14ac:dyDescent="0.25">
      <c r="A201" s="3"/>
      <c r="B201" s="31">
        <v>637030</v>
      </c>
      <c r="C201" s="36" t="s">
        <v>140</v>
      </c>
      <c r="D201" s="29">
        <v>0</v>
      </c>
      <c r="E201" s="189">
        <v>0</v>
      </c>
      <c r="F201" s="191">
        <v>0</v>
      </c>
      <c r="G201" s="191">
        <v>0</v>
      </c>
    </row>
    <row r="202" spans="1:20" x14ac:dyDescent="0.25">
      <c r="A202" s="3"/>
      <c r="B202" s="31">
        <v>637031</v>
      </c>
      <c r="C202" s="36" t="s">
        <v>141</v>
      </c>
      <c r="D202" s="29">
        <v>0</v>
      </c>
      <c r="E202" s="189">
        <v>0</v>
      </c>
      <c r="F202" s="191">
        <v>0</v>
      </c>
      <c r="G202" s="191">
        <v>0</v>
      </c>
    </row>
    <row r="203" spans="1:20" x14ac:dyDescent="0.25">
      <c r="A203" s="3"/>
      <c r="B203" s="31">
        <v>637032</v>
      </c>
      <c r="C203" s="36" t="s">
        <v>142</v>
      </c>
      <c r="D203" s="29">
        <v>0</v>
      </c>
      <c r="E203" s="189">
        <v>0</v>
      </c>
      <c r="F203" s="191">
        <v>0</v>
      </c>
      <c r="G203" s="191">
        <v>0</v>
      </c>
    </row>
    <row r="204" spans="1:20" x14ac:dyDescent="0.25">
      <c r="A204" s="3"/>
      <c r="B204" s="31" t="s">
        <v>594</v>
      </c>
      <c r="C204" s="36" t="s">
        <v>595</v>
      </c>
      <c r="D204" s="29"/>
      <c r="E204" s="189">
        <v>0</v>
      </c>
      <c r="F204" s="191">
        <v>0</v>
      </c>
      <c r="G204" s="191">
        <v>0</v>
      </c>
    </row>
    <row r="205" spans="1:20" x14ac:dyDescent="0.25">
      <c r="A205" s="3"/>
      <c r="B205" s="31">
        <v>637035</v>
      </c>
      <c r="C205" s="36" t="s">
        <v>143</v>
      </c>
      <c r="D205" s="191">
        <v>1000</v>
      </c>
      <c r="E205" s="189">
        <v>1000</v>
      </c>
      <c r="F205" s="236">
        <v>1000</v>
      </c>
      <c r="G205" s="191">
        <v>1000</v>
      </c>
    </row>
    <row r="206" spans="1:20" x14ac:dyDescent="0.25">
      <c r="A206" s="3"/>
      <c r="B206" s="96">
        <v>642</v>
      </c>
      <c r="C206" s="97" t="s">
        <v>418</v>
      </c>
      <c r="D206" s="99">
        <f>D207+D209</f>
        <v>9546</v>
      </c>
      <c r="E206" s="99">
        <f>E207+E209+E208</f>
        <v>14565</v>
      </c>
      <c r="F206" s="99">
        <f>F207+F209</f>
        <v>5000</v>
      </c>
      <c r="G206" s="99">
        <f>G207+G209</f>
        <v>9546</v>
      </c>
    </row>
    <row r="207" spans="1:20" x14ac:dyDescent="0.25">
      <c r="A207" s="3"/>
      <c r="B207" s="62">
        <v>642012</v>
      </c>
      <c r="C207" s="35" t="s">
        <v>419</v>
      </c>
      <c r="D207" s="246">
        <v>9546</v>
      </c>
      <c r="E207" s="246">
        <v>9546</v>
      </c>
      <c r="F207" s="246">
        <v>5000</v>
      </c>
      <c r="G207" s="246">
        <v>9546</v>
      </c>
    </row>
    <row r="208" spans="1:20" x14ac:dyDescent="0.25">
      <c r="A208" s="3"/>
      <c r="B208" s="62">
        <v>642001</v>
      </c>
      <c r="C208" s="43" t="s">
        <v>655</v>
      </c>
      <c r="D208" s="248"/>
      <c r="E208" s="199">
        <v>3500</v>
      </c>
      <c r="F208" s="248"/>
      <c r="G208" s="251"/>
      <c r="H208" s="248"/>
      <c r="I208" s="151"/>
      <c r="J208" s="151"/>
      <c r="K208" s="252"/>
      <c r="L208" s="253"/>
      <c r="M208" s="254"/>
      <c r="N208" s="254"/>
      <c r="O208" s="254"/>
      <c r="P208" s="254"/>
      <c r="Q208" s="254"/>
      <c r="R208" s="254"/>
      <c r="S208" s="254"/>
      <c r="T208" s="254"/>
    </row>
    <row r="209" spans="1:7" x14ac:dyDescent="0.25">
      <c r="A209" s="3"/>
      <c r="B209" s="62">
        <v>642013</v>
      </c>
      <c r="C209" s="35" t="s">
        <v>420</v>
      </c>
      <c r="D209" s="153">
        <v>0</v>
      </c>
      <c r="E209" s="199">
        <v>1519</v>
      </c>
      <c r="F209" s="199"/>
      <c r="G209" s="199"/>
    </row>
    <row r="210" spans="1:7" x14ac:dyDescent="0.25">
      <c r="A210" s="3"/>
      <c r="B210" s="71">
        <v>651</v>
      </c>
      <c r="C210" s="73" t="s">
        <v>313</v>
      </c>
      <c r="D210" s="70">
        <f>SUM(D211:D213)</f>
        <v>9793.76</v>
      </c>
      <c r="E210" s="70">
        <f>SUM(E211:E213)</f>
        <v>9793.76</v>
      </c>
      <c r="F210" s="70">
        <f>SUM(F211:F213)</f>
        <v>9489.6</v>
      </c>
      <c r="G210" s="70">
        <f>SUM(G211:G213)</f>
        <v>9793.76</v>
      </c>
    </row>
    <row r="211" spans="1:7" x14ac:dyDescent="0.25">
      <c r="A211" s="13"/>
      <c r="B211" s="62">
        <v>651002</v>
      </c>
      <c r="C211" s="35" t="s">
        <v>144</v>
      </c>
      <c r="D211" s="199">
        <v>3000</v>
      </c>
      <c r="E211" s="199">
        <v>3000</v>
      </c>
      <c r="F211" s="240">
        <v>3000</v>
      </c>
      <c r="G211" s="199">
        <v>3000</v>
      </c>
    </row>
    <row r="212" spans="1:7" x14ac:dyDescent="0.25">
      <c r="A212" s="13"/>
      <c r="B212" s="62" t="s">
        <v>314</v>
      </c>
      <c r="C212" s="35" t="s">
        <v>203</v>
      </c>
      <c r="D212" s="199">
        <v>2835.59</v>
      </c>
      <c r="E212" s="199">
        <v>2835.59</v>
      </c>
      <c r="F212" s="240">
        <v>2624</v>
      </c>
      <c r="G212" s="199">
        <v>2835.59</v>
      </c>
    </row>
    <row r="213" spans="1:7" x14ac:dyDescent="0.25">
      <c r="A213" s="13"/>
      <c r="B213" s="62" t="s">
        <v>315</v>
      </c>
      <c r="C213" s="35" t="s">
        <v>204</v>
      </c>
      <c r="D213" s="199">
        <v>3958.17</v>
      </c>
      <c r="E213" s="199">
        <v>3958.17</v>
      </c>
      <c r="F213" s="240">
        <v>3865.6</v>
      </c>
      <c r="G213" s="199">
        <v>3958.17</v>
      </c>
    </row>
    <row r="214" spans="1:7" x14ac:dyDescent="0.25">
      <c r="A214" s="23" t="s">
        <v>30</v>
      </c>
      <c r="B214" s="60"/>
      <c r="C214" s="23"/>
      <c r="D214" s="38">
        <f>D210+D206+D180+D177+D170+D164+D143+D109+D108+D90</f>
        <v>727167.15</v>
      </c>
      <c r="E214" s="38">
        <f>E210+E206+E180+E177+E170+E164+E143+E109+E108+E90</f>
        <v>811365.94</v>
      </c>
      <c r="F214" s="38">
        <f>F210+F206+F180+F177+F170+F164+F143+F109+F108+F90</f>
        <v>822735.96</v>
      </c>
      <c r="G214" s="38">
        <f>G210+G206+G180+G177+G170+G164+G143+G109+G108+G90</f>
        <v>727167.15</v>
      </c>
    </row>
    <row r="215" spans="1:7" x14ac:dyDescent="0.25">
      <c r="A215" s="23" t="s">
        <v>258</v>
      </c>
      <c r="B215" s="60"/>
      <c r="C215" s="23"/>
      <c r="D215" s="38">
        <v>3400</v>
      </c>
      <c r="E215" s="38">
        <v>3400</v>
      </c>
      <c r="F215" s="243">
        <v>3400</v>
      </c>
      <c r="G215" s="38">
        <v>3400</v>
      </c>
    </row>
    <row r="216" spans="1:7" x14ac:dyDescent="0.25">
      <c r="A216" s="23" t="s">
        <v>640</v>
      </c>
      <c r="B216" s="60"/>
      <c r="C216" s="23"/>
      <c r="D216" s="38">
        <v>400</v>
      </c>
      <c r="E216" s="38">
        <v>400</v>
      </c>
      <c r="F216" s="243">
        <v>400</v>
      </c>
      <c r="G216" s="38">
        <v>400</v>
      </c>
    </row>
    <row r="217" spans="1:7" x14ac:dyDescent="0.25">
      <c r="A217" s="23" t="s">
        <v>259</v>
      </c>
      <c r="B217" s="60"/>
      <c r="C217" s="23"/>
      <c r="D217" s="38">
        <v>6000</v>
      </c>
      <c r="E217" s="38">
        <v>6000</v>
      </c>
      <c r="F217" s="243">
        <v>6000</v>
      </c>
      <c r="G217" s="38">
        <v>6000</v>
      </c>
    </row>
    <row r="218" spans="1:7" x14ac:dyDescent="0.25">
      <c r="A218" s="23" t="s">
        <v>260</v>
      </c>
      <c r="B218" s="60"/>
      <c r="C218" s="23"/>
      <c r="D218" s="38">
        <v>0</v>
      </c>
      <c r="E218" s="38">
        <v>0</v>
      </c>
      <c r="F218" s="38">
        <v>0</v>
      </c>
      <c r="G218" s="38">
        <v>0</v>
      </c>
    </row>
    <row r="219" spans="1:7" x14ac:dyDescent="0.25">
      <c r="A219" s="39" t="s">
        <v>31</v>
      </c>
      <c r="B219" s="63"/>
      <c r="C219" s="39"/>
      <c r="D219" s="40">
        <f>D89+D214+D215+D216+D217+D218</f>
        <v>765967.15</v>
      </c>
      <c r="E219" s="40">
        <f>E89+E214+E215+E216+E217+E218</f>
        <v>849065.78999999992</v>
      </c>
      <c r="F219" s="40">
        <f>F89+F214+F215+F216+F217+F218</f>
        <v>863835.96</v>
      </c>
      <c r="G219" s="40">
        <f>G89+G214+G215+G216+G217+G218</f>
        <v>765967.15</v>
      </c>
    </row>
    <row r="220" spans="1:7" x14ac:dyDescent="0.25">
      <c r="A220" s="3"/>
      <c r="B220" s="31">
        <v>621</v>
      </c>
      <c r="C220" s="36" t="s">
        <v>147</v>
      </c>
      <c r="D220" s="15">
        <v>1380</v>
      </c>
      <c r="E220" s="51">
        <v>1080</v>
      </c>
      <c r="F220" s="196">
        <v>1380</v>
      </c>
      <c r="G220" s="196">
        <v>1380</v>
      </c>
    </row>
    <row r="221" spans="1:7" x14ac:dyDescent="0.25">
      <c r="A221" s="3"/>
      <c r="B221" s="31">
        <v>625</v>
      </c>
      <c r="C221" s="36" t="s">
        <v>145</v>
      </c>
      <c r="D221" s="15">
        <v>3100</v>
      </c>
      <c r="E221" s="51">
        <v>2430</v>
      </c>
      <c r="F221" s="196">
        <v>3100</v>
      </c>
      <c r="G221" s="196">
        <v>3100</v>
      </c>
    </row>
    <row r="222" spans="1:7" x14ac:dyDescent="0.25">
      <c r="A222" s="3"/>
      <c r="B222" s="31">
        <v>637</v>
      </c>
      <c r="C222" s="36" t="s">
        <v>146</v>
      </c>
      <c r="D222" s="15">
        <v>13800</v>
      </c>
      <c r="E222" s="51">
        <v>10784</v>
      </c>
      <c r="F222" s="196">
        <v>13800</v>
      </c>
      <c r="G222" s="196">
        <v>13800</v>
      </c>
    </row>
    <row r="223" spans="1:7" x14ac:dyDescent="0.25">
      <c r="A223" s="23" t="s">
        <v>32</v>
      </c>
      <c r="B223" s="60"/>
      <c r="C223" s="23"/>
      <c r="D223" s="37">
        <f>SUM(D220:D222)</f>
        <v>18280</v>
      </c>
      <c r="E223" s="37">
        <f>SUM(E220:E222)</f>
        <v>14294</v>
      </c>
      <c r="F223" s="37">
        <f>SUM(F220:F222)</f>
        <v>18280</v>
      </c>
      <c r="G223" s="37">
        <f>SUM(G220:G222)</f>
        <v>18280</v>
      </c>
    </row>
    <row r="224" spans="1:7" x14ac:dyDescent="0.25">
      <c r="A224" s="23" t="s">
        <v>33</v>
      </c>
      <c r="B224" s="60"/>
      <c r="C224" s="23"/>
      <c r="D224" s="168">
        <v>2500</v>
      </c>
      <c r="E224" s="249">
        <v>7265.16</v>
      </c>
      <c r="F224" s="168">
        <v>2500</v>
      </c>
      <c r="G224" s="168">
        <v>2500</v>
      </c>
    </row>
    <row r="225" spans="1:7" x14ac:dyDescent="0.25">
      <c r="A225" s="39" t="s">
        <v>34</v>
      </c>
      <c r="B225" s="63"/>
      <c r="C225" s="39"/>
      <c r="D225" s="40">
        <f>D223+D224</f>
        <v>20780</v>
      </c>
      <c r="E225" s="40">
        <f>E223+E224</f>
        <v>21559.16</v>
      </c>
      <c r="F225" s="40">
        <f>F223+F224</f>
        <v>20780</v>
      </c>
      <c r="G225" s="40">
        <f>G223+G224</f>
        <v>20780</v>
      </c>
    </row>
    <row r="226" spans="1:7" x14ac:dyDescent="0.25">
      <c r="A226" s="3"/>
      <c r="B226" s="31" t="s">
        <v>320</v>
      </c>
      <c r="C226" s="36" t="s">
        <v>148</v>
      </c>
      <c r="D226" s="193">
        <v>1270</v>
      </c>
      <c r="E226" s="207">
        <v>1625.81</v>
      </c>
      <c r="F226" s="244">
        <v>1701</v>
      </c>
      <c r="G226" s="193">
        <v>1270</v>
      </c>
    </row>
    <row r="227" spans="1:7" x14ac:dyDescent="0.25">
      <c r="A227" s="3"/>
      <c r="B227" s="31" t="s">
        <v>321</v>
      </c>
      <c r="C227" s="36" t="s">
        <v>149</v>
      </c>
      <c r="D227" s="193">
        <v>210</v>
      </c>
      <c r="E227" s="207">
        <v>210</v>
      </c>
      <c r="F227" s="244">
        <v>210</v>
      </c>
      <c r="G227" s="193">
        <v>210</v>
      </c>
    </row>
    <row r="228" spans="1:7" x14ac:dyDescent="0.25">
      <c r="A228" s="3"/>
      <c r="B228" s="31" t="s">
        <v>324</v>
      </c>
      <c r="C228" s="36" t="s">
        <v>323</v>
      </c>
      <c r="D228" s="193">
        <v>3495</v>
      </c>
      <c r="E228" s="207">
        <v>3495</v>
      </c>
      <c r="F228" s="244">
        <v>3936</v>
      </c>
      <c r="G228" s="193">
        <v>3495</v>
      </c>
    </row>
    <row r="229" spans="1:7" x14ac:dyDescent="0.25">
      <c r="A229" s="23" t="s">
        <v>38</v>
      </c>
      <c r="B229" s="60"/>
      <c r="C229" s="23"/>
      <c r="D229" s="38">
        <f>SUM(D226:D228)</f>
        <v>4975</v>
      </c>
      <c r="E229" s="38">
        <f>SUM(E226:E228)</f>
        <v>5330.8099999999995</v>
      </c>
      <c r="F229" s="38">
        <f>SUM(F226:F228)</f>
        <v>5847</v>
      </c>
      <c r="G229" s="38">
        <f>SUM(G226:G228)</f>
        <v>4975</v>
      </c>
    </row>
    <row r="230" spans="1:7" x14ac:dyDescent="0.25">
      <c r="A230" s="3"/>
      <c r="B230" s="31" t="s">
        <v>319</v>
      </c>
      <c r="C230" s="36" t="s">
        <v>150</v>
      </c>
      <c r="D230" s="15">
        <v>150</v>
      </c>
      <c r="E230" s="15">
        <v>150</v>
      </c>
      <c r="F230" s="244">
        <v>1000</v>
      </c>
      <c r="G230" s="193">
        <v>150</v>
      </c>
    </row>
    <row r="231" spans="1:7" x14ac:dyDescent="0.25">
      <c r="A231" s="23" t="s">
        <v>39</v>
      </c>
      <c r="B231" s="60"/>
      <c r="C231" s="23"/>
      <c r="D231" s="38">
        <f>D230</f>
        <v>150</v>
      </c>
      <c r="E231" s="38">
        <f>E230</f>
        <v>150</v>
      </c>
      <c r="F231" s="38">
        <f>F230</f>
        <v>1000</v>
      </c>
      <c r="G231" s="38">
        <f>G230</f>
        <v>150</v>
      </c>
    </row>
    <row r="232" spans="1:7" x14ac:dyDescent="0.25">
      <c r="A232" s="3"/>
      <c r="B232" s="31" t="s">
        <v>316</v>
      </c>
      <c r="C232" s="36" t="s">
        <v>222</v>
      </c>
      <c r="D232" s="193">
        <v>3500</v>
      </c>
      <c r="E232" s="250">
        <v>5000</v>
      </c>
      <c r="F232" s="244">
        <v>4900</v>
      </c>
      <c r="G232" s="193">
        <v>3500</v>
      </c>
    </row>
    <row r="233" spans="1:7" x14ac:dyDescent="0.25">
      <c r="A233" s="3"/>
      <c r="B233" s="31" t="s">
        <v>317</v>
      </c>
      <c r="C233" s="36" t="s">
        <v>151</v>
      </c>
      <c r="D233" s="193">
        <v>400</v>
      </c>
      <c r="E233" s="250">
        <v>150</v>
      </c>
      <c r="F233" s="244">
        <v>100</v>
      </c>
      <c r="G233" s="193">
        <v>400</v>
      </c>
    </row>
    <row r="234" spans="1:7" x14ac:dyDescent="0.25">
      <c r="A234" s="3"/>
      <c r="B234" s="31" t="s">
        <v>318</v>
      </c>
      <c r="C234" s="36" t="s">
        <v>152</v>
      </c>
      <c r="D234" s="193">
        <v>3000</v>
      </c>
      <c r="E234" s="250">
        <v>3000</v>
      </c>
      <c r="F234" s="244">
        <v>3000</v>
      </c>
      <c r="G234" s="193">
        <v>3000</v>
      </c>
    </row>
    <row r="235" spans="1:7" x14ac:dyDescent="0.25">
      <c r="A235" s="23" t="s">
        <v>36</v>
      </c>
      <c r="B235" s="60"/>
      <c r="C235" s="23"/>
      <c r="D235" s="93">
        <f t="shared" ref="D235" si="13">SUM(D232:D234)</f>
        <v>6900</v>
      </c>
      <c r="E235" s="93">
        <f t="shared" ref="E235:G235" si="14">SUM(E232:E234)</f>
        <v>8150</v>
      </c>
      <c r="F235" s="93">
        <f t="shared" si="14"/>
        <v>8000</v>
      </c>
      <c r="G235" s="93">
        <f t="shared" si="14"/>
        <v>6900</v>
      </c>
    </row>
    <row r="236" spans="1:7" x14ac:dyDescent="0.25">
      <c r="A236" s="3"/>
      <c r="B236" s="31" t="s">
        <v>322</v>
      </c>
      <c r="C236" s="36" t="s">
        <v>153</v>
      </c>
      <c r="D236" s="15">
        <v>500</v>
      </c>
      <c r="E236" s="250">
        <v>1400</v>
      </c>
      <c r="F236" s="244">
        <v>500</v>
      </c>
      <c r="G236" s="193">
        <v>500</v>
      </c>
    </row>
    <row r="237" spans="1:7" x14ac:dyDescent="0.25">
      <c r="A237" s="23" t="s">
        <v>37</v>
      </c>
      <c r="B237" s="60"/>
      <c r="C237" s="23"/>
      <c r="D237" s="38">
        <f>D236</f>
        <v>500</v>
      </c>
      <c r="E237" s="38">
        <f>E236</f>
        <v>1400</v>
      </c>
      <c r="F237" s="38">
        <f>F236</f>
        <v>500</v>
      </c>
      <c r="G237" s="38">
        <f>G236</f>
        <v>500</v>
      </c>
    </row>
    <row r="238" spans="1:7" x14ac:dyDescent="0.25">
      <c r="A238" s="39" t="s">
        <v>35</v>
      </c>
      <c r="B238" s="63"/>
      <c r="C238" s="39"/>
      <c r="D238" s="40">
        <f>D229+D231+D235+D237</f>
        <v>12525</v>
      </c>
      <c r="E238" s="40">
        <f>E229+E231+E235+E237</f>
        <v>15030.81</v>
      </c>
      <c r="F238" s="40">
        <f>F229+F231+F235+F237</f>
        <v>15347</v>
      </c>
      <c r="G238" s="40">
        <f>G229+G231+G235+G237</f>
        <v>12525</v>
      </c>
    </row>
    <row r="239" spans="1:7" x14ac:dyDescent="0.25">
      <c r="A239" s="3"/>
      <c r="B239" s="31" t="s">
        <v>325</v>
      </c>
      <c r="C239" s="31" t="s">
        <v>157</v>
      </c>
      <c r="D239" s="193">
        <v>300</v>
      </c>
      <c r="E239" s="250">
        <v>600</v>
      </c>
      <c r="F239" s="244">
        <v>300</v>
      </c>
      <c r="G239" s="193">
        <v>300</v>
      </c>
    </row>
    <row r="240" spans="1:7" x14ac:dyDescent="0.25">
      <c r="A240" s="3"/>
      <c r="B240" s="31" t="s">
        <v>326</v>
      </c>
      <c r="C240" s="31" t="s">
        <v>156</v>
      </c>
      <c r="D240" s="193">
        <v>600</v>
      </c>
      <c r="E240" s="250">
        <v>900</v>
      </c>
      <c r="F240" s="244">
        <v>600</v>
      </c>
      <c r="G240" s="193">
        <v>600</v>
      </c>
    </row>
    <row r="241" spans="1:7" x14ac:dyDescent="0.25">
      <c r="A241" s="3"/>
      <c r="B241" s="31" t="s">
        <v>631</v>
      </c>
      <c r="C241" s="31" t="s">
        <v>105</v>
      </c>
      <c r="D241" s="193">
        <v>50</v>
      </c>
      <c r="E241" s="250">
        <v>50</v>
      </c>
      <c r="F241" s="244">
        <v>50</v>
      </c>
      <c r="G241" s="193">
        <v>50</v>
      </c>
    </row>
    <row r="242" spans="1:7" x14ac:dyDescent="0.25">
      <c r="A242" s="3"/>
      <c r="B242" s="31" t="s">
        <v>630</v>
      </c>
      <c r="C242" s="31" t="s">
        <v>159</v>
      </c>
      <c r="D242" s="193">
        <v>300</v>
      </c>
      <c r="E242" s="250">
        <v>700</v>
      </c>
      <c r="F242" s="244">
        <v>300</v>
      </c>
      <c r="G242" s="193">
        <v>300</v>
      </c>
    </row>
    <row r="243" spans="1:7" x14ac:dyDescent="0.25">
      <c r="A243" s="3"/>
      <c r="B243" s="31" t="s">
        <v>629</v>
      </c>
      <c r="C243" s="31" t="s">
        <v>369</v>
      </c>
      <c r="D243" s="193">
        <v>500</v>
      </c>
      <c r="E243" s="250">
        <v>200</v>
      </c>
      <c r="F243" s="244">
        <v>500</v>
      </c>
      <c r="G243" s="193">
        <v>500</v>
      </c>
    </row>
    <row r="244" spans="1:7" x14ac:dyDescent="0.25">
      <c r="A244" s="3"/>
      <c r="B244" s="31" t="s">
        <v>632</v>
      </c>
      <c r="C244" s="31" t="s">
        <v>116</v>
      </c>
      <c r="D244" s="235">
        <v>1320</v>
      </c>
      <c r="E244" s="207">
        <v>1200</v>
      </c>
      <c r="F244" s="235">
        <v>0</v>
      </c>
      <c r="G244" s="235">
        <v>1320</v>
      </c>
    </row>
    <row r="245" spans="1:7" x14ac:dyDescent="0.25">
      <c r="A245" s="3"/>
      <c r="B245" s="31" t="s">
        <v>327</v>
      </c>
      <c r="C245" s="31" t="s">
        <v>155</v>
      </c>
      <c r="D245" s="193">
        <v>1000</v>
      </c>
      <c r="E245" s="250">
        <v>0</v>
      </c>
      <c r="F245" s="244">
        <v>1000</v>
      </c>
      <c r="G245" s="193">
        <v>1000</v>
      </c>
    </row>
    <row r="246" spans="1:7" x14ac:dyDescent="0.25">
      <c r="A246" s="23" t="s">
        <v>40</v>
      </c>
      <c r="B246" s="60"/>
      <c r="C246" s="23"/>
      <c r="D246" s="37">
        <f>SUM(D239:D245)</f>
        <v>4070</v>
      </c>
      <c r="E246" s="37">
        <f>SUM(E239:E245)</f>
        <v>3650</v>
      </c>
      <c r="F246" s="37">
        <f>SUM(F239:F245)</f>
        <v>2750</v>
      </c>
      <c r="G246" s="37">
        <f>SUM(G239:G245)</f>
        <v>4070</v>
      </c>
    </row>
    <row r="247" spans="1:7" x14ac:dyDescent="0.25">
      <c r="A247" s="23"/>
      <c r="B247" s="31" t="s">
        <v>426</v>
      </c>
      <c r="C247" s="28" t="s">
        <v>427</v>
      </c>
      <c r="D247" s="193">
        <v>0</v>
      </c>
      <c r="E247" s="207">
        <v>0</v>
      </c>
      <c r="F247" s="244">
        <v>0</v>
      </c>
      <c r="G247" s="193">
        <v>0</v>
      </c>
    </row>
    <row r="248" spans="1:7" x14ac:dyDescent="0.25">
      <c r="A248" s="3"/>
      <c r="B248" s="31" t="s">
        <v>328</v>
      </c>
      <c r="C248" s="31" t="s">
        <v>85</v>
      </c>
      <c r="D248" s="193">
        <v>5100</v>
      </c>
      <c r="E248" s="207">
        <v>7500</v>
      </c>
      <c r="F248" s="244">
        <v>7500</v>
      </c>
      <c r="G248" s="193">
        <v>5100</v>
      </c>
    </row>
    <row r="249" spans="1:7" x14ac:dyDescent="0.25">
      <c r="A249" s="3"/>
      <c r="B249" s="31" t="s">
        <v>329</v>
      </c>
      <c r="C249" s="31" t="s">
        <v>158</v>
      </c>
      <c r="D249" s="193">
        <v>100</v>
      </c>
      <c r="E249" s="207">
        <v>100</v>
      </c>
      <c r="F249" s="244">
        <v>100</v>
      </c>
      <c r="G249" s="193">
        <v>100</v>
      </c>
    </row>
    <row r="250" spans="1:7" x14ac:dyDescent="0.25">
      <c r="A250" s="3"/>
      <c r="B250" s="31" t="s">
        <v>330</v>
      </c>
      <c r="C250" s="31" t="s">
        <v>105</v>
      </c>
      <c r="D250" s="193">
        <v>50</v>
      </c>
      <c r="E250" s="207">
        <v>500</v>
      </c>
      <c r="F250" s="244">
        <v>500</v>
      </c>
      <c r="G250" s="193">
        <v>50</v>
      </c>
    </row>
    <row r="251" spans="1:7" x14ac:dyDescent="0.25">
      <c r="A251" s="3"/>
      <c r="B251" s="31" t="s">
        <v>331</v>
      </c>
      <c r="C251" s="31" t="s">
        <v>115</v>
      </c>
      <c r="D251" s="193">
        <v>0</v>
      </c>
      <c r="E251" s="207">
        <v>160</v>
      </c>
      <c r="F251" s="244">
        <v>0</v>
      </c>
      <c r="G251" s="193">
        <v>0</v>
      </c>
    </row>
    <row r="252" spans="1:7" x14ac:dyDescent="0.25">
      <c r="A252" s="3"/>
      <c r="B252" s="31" t="s">
        <v>332</v>
      </c>
      <c r="C252" s="31" t="s">
        <v>154</v>
      </c>
      <c r="D252" s="193">
        <v>800</v>
      </c>
      <c r="E252" s="207">
        <v>500</v>
      </c>
      <c r="F252" s="244">
        <v>1000</v>
      </c>
      <c r="G252" s="193">
        <v>800</v>
      </c>
    </row>
    <row r="253" spans="1:7" x14ac:dyDescent="0.25">
      <c r="A253" s="3"/>
      <c r="B253" s="31" t="s">
        <v>333</v>
      </c>
      <c r="C253" s="31" t="s">
        <v>159</v>
      </c>
      <c r="D253" s="193">
        <v>0</v>
      </c>
      <c r="E253" s="207">
        <v>1000</v>
      </c>
      <c r="F253" s="244">
        <v>0</v>
      </c>
      <c r="G253" s="193">
        <v>0</v>
      </c>
    </row>
    <row r="254" spans="1:7" x14ac:dyDescent="0.25">
      <c r="A254" s="3"/>
      <c r="B254" s="31" t="s">
        <v>334</v>
      </c>
      <c r="C254" s="28" t="s">
        <v>120</v>
      </c>
      <c r="D254" s="193">
        <v>0</v>
      </c>
      <c r="E254" s="207">
        <v>0</v>
      </c>
      <c r="F254" s="244">
        <v>0</v>
      </c>
      <c r="G254" s="193">
        <v>0</v>
      </c>
    </row>
    <row r="255" spans="1:7" x14ac:dyDescent="0.25">
      <c r="A255" s="3"/>
      <c r="B255" s="31" t="s">
        <v>335</v>
      </c>
      <c r="C255" s="28" t="s">
        <v>126</v>
      </c>
      <c r="D255" s="193">
        <v>200</v>
      </c>
      <c r="E255" s="207">
        <v>680</v>
      </c>
      <c r="F255" s="244">
        <v>500</v>
      </c>
      <c r="G255" s="193">
        <v>200</v>
      </c>
    </row>
    <row r="256" spans="1:7" x14ac:dyDescent="0.25">
      <c r="A256" s="3"/>
      <c r="B256" s="31" t="s">
        <v>336</v>
      </c>
      <c r="C256" s="28" t="s">
        <v>160</v>
      </c>
      <c r="D256" s="193">
        <v>0</v>
      </c>
      <c r="E256" s="207">
        <v>0</v>
      </c>
      <c r="F256" s="244">
        <v>1000</v>
      </c>
      <c r="G256" s="193">
        <v>0</v>
      </c>
    </row>
    <row r="257" spans="1:7" x14ac:dyDescent="0.25">
      <c r="A257" s="3"/>
      <c r="B257" s="31" t="s">
        <v>337</v>
      </c>
      <c r="C257" s="28" t="s">
        <v>127</v>
      </c>
      <c r="D257" s="193">
        <v>300</v>
      </c>
      <c r="E257" s="207">
        <v>200</v>
      </c>
      <c r="F257" s="244">
        <v>2000</v>
      </c>
      <c r="G257" s="193">
        <v>300</v>
      </c>
    </row>
    <row r="258" spans="1:7" x14ac:dyDescent="0.25">
      <c r="A258" s="3"/>
      <c r="B258" s="31" t="s">
        <v>338</v>
      </c>
      <c r="C258" s="28" t="s">
        <v>130</v>
      </c>
      <c r="D258" s="193">
        <v>50</v>
      </c>
      <c r="E258" s="207">
        <v>100</v>
      </c>
      <c r="F258" s="244">
        <v>0</v>
      </c>
      <c r="G258" s="193">
        <v>50</v>
      </c>
    </row>
    <row r="259" spans="1:7" x14ac:dyDescent="0.25">
      <c r="A259" s="3"/>
      <c r="B259" s="31" t="s">
        <v>596</v>
      </c>
      <c r="C259" s="28" t="s">
        <v>183</v>
      </c>
      <c r="D259" s="193">
        <v>10</v>
      </c>
      <c r="E259" s="207">
        <v>10</v>
      </c>
      <c r="F259" s="244">
        <v>0</v>
      </c>
      <c r="G259" s="193">
        <v>10</v>
      </c>
    </row>
    <row r="260" spans="1:7" x14ac:dyDescent="0.25">
      <c r="A260" s="3"/>
      <c r="B260" s="31" t="s">
        <v>525</v>
      </c>
      <c r="C260" s="28" t="s">
        <v>526</v>
      </c>
      <c r="D260" s="193">
        <v>0</v>
      </c>
      <c r="E260" s="207">
        <v>0</v>
      </c>
      <c r="F260" s="244">
        <v>0</v>
      </c>
      <c r="G260" s="193">
        <v>0</v>
      </c>
    </row>
    <row r="261" spans="1:7" x14ac:dyDescent="0.25">
      <c r="A261" s="23" t="s">
        <v>41</v>
      </c>
      <c r="B261" s="60"/>
      <c r="C261" s="23"/>
      <c r="D261" s="37">
        <f>SUM(D247:D260)</f>
        <v>6610</v>
      </c>
      <c r="E261" s="37">
        <f>SUM(E247:E260)</f>
        <v>10750</v>
      </c>
      <c r="F261" s="37">
        <f>SUM(F247:F260)</f>
        <v>12600</v>
      </c>
      <c r="G261" s="37">
        <f>SUM(G247:G260)</f>
        <v>6610</v>
      </c>
    </row>
    <row r="262" spans="1:7" x14ac:dyDescent="0.25">
      <c r="A262" s="39" t="s">
        <v>42</v>
      </c>
      <c r="B262" s="63"/>
      <c r="C262" s="39"/>
      <c r="D262" s="42">
        <f>D246+D261</f>
        <v>10680</v>
      </c>
      <c r="E262" s="42">
        <f>E246+E261</f>
        <v>14400</v>
      </c>
      <c r="F262" s="42">
        <f>F246+F261</f>
        <v>15350</v>
      </c>
      <c r="G262" s="42">
        <f>G246+G261</f>
        <v>10680</v>
      </c>
    </row>
    <row r="263" spans="1:7" x14ac:dyDescent="0.25">
      <c r="A263" s="3"/>
      <c r="B263" s="31" t="s">
        <v>339</v>
      </c>
      <c r="C263" s="28" t="s">
        <v>161</v>
      </c>
      <c r="D263" s="49">
        <v>4000</v>
      </c>
      <c r="E263" s="189">
        <v>2965.2</v>
      </c>
      <c r="F263" s="236">
        <v>4000</v>
      </c>
      <c r="G263" s="191">
        <v>4000</v>
      </c>
    </row>
    <row r="264" spans="1:7" x14ac:dyDescent="0.25">
      <c r="A264" s="3"/>
      <c r="B264" s="31">
        <v>637004</v>
      </c>
      <c r="C264" s="34" t="s">
        <v>127</v>
      </c>
      <c r="D264" s="49">
        <f t="shared" ref="D264" si="15">SUM(D265:D268)</f>
        <v>80130</v>
      </c>
      <c r="E264" s="49">
        <f t="shared" ref="E264:G264" si="16">SUM(E265:E268)</f>
        <v>74248.81</v>
      </c>
      <c r="F264" s="194">
        <f t="shared" si="16"/>
        <v>88230</v>
      </c>
      <c r="G264" s="194">
        <f t="shared" si="16"/>
        <v>80130</v>
      </c>
    </row>
    <row r="265" spans="1:7" x14ac:dyDescent="0.25">
      <c r="A265" s="3"/>
      <c r="B265" s="154" t="s">
        <v>340</v>
      </c>
      <c r="C265" s="43" t="s">
        <v>162</v>
      </c>
      <c r="D265" s="199">
        <v>330</v>
      </c>
      <c r="E265" s="199">
        <v>330</v>
      </c>
      <c r="F265" s="240">
        <v>330</v>
      </c>
      <c r="G265" s="199">
        <v>330</v>
      </c>
    </row>
    <row r="266" spans="1:7" x14ac:dyDescent="0.25">
      <c r="A266" s="3"/>
      <c r="B266" s="154" t="s">
        <v>341</v>
      </c>
      <c r="C266" s="43" t="s">
        <v>163</v>
      </c>
      <c r="D266" s="199">
        <v>17600</v>
      </c>
      <c r="E266" s="199">
        <v>11000</v>
      </c>
      <c r="F266" s="240">
        <v>15000</v>
      </c>
      <c r="G266" s="199">
        <v>17600</v>
      </c>
    </row>
    <row r="267" spans="1:7" x14ac:dyDescent="0.25">
      <c r="A267" s="3"/>
      <c r="B267" s="154" t="s">
        <v>342</v>
      </c>
      <c r="C267" s="43" t="s">
        <v>164</v>
      </c>
      <c r="D267" s="199">
        <v>60000</v>
      </c>
      <c r="E267" s="199">
        <v>60000</v>
      </c>
      <c r="F267" s="240">
        <v>70000</v>
      </c>
      <c r="G267" s="199">
        <v>60000</v>
      </c>
    </row>
    <row r="268" spans="1:7" x14ac:dyDescent="0.25">
      <c r="A268" s="3"/>
      <c r="B268" s="154" t="s">
        <v>343</v>
      </c>
      <c r="C268" s="43" t="s">
        <v>548</v>
      </c>
      <c r="D268" s="199">
        <v>2200</v>
      </c>
      <c r="E268" s="199">
        <v>2918.81</v>
      </c>
      <c r="F268" s="240">
        <v>2900</v>
      </c>
      <c r="G268" s="199">
        <v>2200</v>
      </c>
    </row>
    <row r="269" spans="1:7" x14ac:dyDescent="0.25">
      <c r="A269" s="3"/>
      <c r="B269" s="31" t="s">
        <v>344</v>
      </c>
      <c r="C269" s="28" t="s">
        <v>165</v>
      </c>
      <c r="D269" s="191">
        <v>13000</v>
      </c>
      <c r="E269" s="189">
        <v>13000</v>
      </c>
      <c r="F269" s="236">
        <v>7000</v>
      </c>
      <c r="G269" s="191">
        <v>13000</v>
      </c>
    </row>
    <row r="270" spans="1:7" x14ac:dyDescent="0.25">
      <c r="A270" s="23" t="s">
        <v>43</v>
      </c>
      <c r="B270" s="60"/>
      <c r="C270" s="23"/>
      <c r="D270" s="38">
        <f>D263+D264+D269</f>
        <v>97130</v>
      </c>
      <c r="E270" s="38">
        <f>E263+E264+E269</f>
        <v>90214.01</v>
      </c>
      <c r="F270" s="38">
        <f>F263+F264+F269</f>
        <v>99230</v>
      </c>
      <c r="G270" s="38">
        <f>G263+G264+G269</f>
        <v>97130</v>
      </c>
    </row>
    <row r="271" spans="1:7" x14ac:dyDescent="0.25">
      <c r="A271" s="39" t="s">
        <v>44</v>
      </c>
      <c r="B271" s="63"/>
      <c r="C271" s="39"/>
      <c r="D271" s="42">
        <f>D270</f>
        <v>97130</v>
      </c>
      <c r="E271" s="42">
        <f>E270</f>
        <v>90214.01</v>
      </c>
      <c r="F271" s="42">
        <f>F270</f>
        <v>99230</v>
      </c>
      <c r="G271" s="42">
        <f>G270</f>
        <v>97130</v>
      </c>
    </row>
    <row r="272" spans="1:7" x14ac:dyDescent="0.25">
      <c r="A272" s="3"/>
      <c r="B272" s="31" t="s">
        <v>527</v>
      </c>
      <c r="C272" s="28" t="s">
        <v>105</v>
      </c>
      <c r="D272" s="29">
        <v>3000</v>
      </c>
      <c r="E272" s="189">
        <v>2500</v>
      </c>
      <c r="F272" s="236">
        <v>3000</v>
      </c>
      <c r="G272" s="191">
        <v>3000</v>
      </c>
    </row>
    <row r="273" spans="1:7" x14ac:dyDescent="0.25">
      <c r="A273" s="3"/>
      <c r="B273" s="31" t="s">
        <v>346</v>
      </c>
      <c r="C273" s="28" t="s">
        <v>347</v>
      </c>
      <c r="D273" s="29">
        <v>10000</v>
      </c>
      <c r="E273" s="189">
        <v>11500</v>
      </c>
      <c r="F273" s="236">
        <v>12000</v>
      </c>
      <c r="G273" s="191">
        <v>10000</v>
      </c>
    </row>
    <row r="274" spans="1:7" x14ac:dyDescent="0.25">
      <c r="A274" s="3"/>
      <c r="B274" s="31" t="s">
        <v>348</v>
      </c>
      <c r="C274" s="28" t="s">
        <v>127</v>
      </c>
      <c r="D274" s="29">
        <v>500</v>
      </c>
      <c r="E274" s="189">
        <v>500</v>
      </c>
      <c r="F274" s="236">
        <v>500</v>
      </c>
      <c r="G274" s="191">
        <v>500</v>
      </c>
    </row>
    <row r="275" spans="1:7" x14ac:dyDescent="0.25">
      <c r="A275" s="23" t="s">
        <v>45</v>
      </c>
      <c r="B275" s="60"/>
      <c r="C275" s="23"/>
      <c r="D275" s="37">
        <f>SUM(D272:D274)</f>
        <v>13500</v>
      </c>
      <c r="E275" s="37">
        <f>SUM(E272:E274)</f>
        <v>14500</v>
      </c>
      <c r="F275" s="37">
        <f>SUM(F272:F274)</f>
        <v>15500</v>
      </c>
      <c r="G275" s="37">
        <f>SUM(G272:G274)</f>
        <v>13500</v>
      </c>
    </row>
    <row r="276" spans="1:7" x14ac:dyDescent="0.25">
      <c r="A276" s="23"/>
      <c r="B276" s="48" t="s">
        <v>345</v>
      </c>
      <c r="C276" s="46" t="s">
        <v>597</v>
      </c>
      <c r="D276" s="155">
        <v>10000</v>
      </c>
      <c r="E276" s="189">
        <v>1500</v>
      </c>
      <c r="F276" s="236">
        <v>10000</v>
      </c>
      <c r="G276" s="191">
        <v>10000</v>
      </c>
    </row>
    <row r="277" spans="1:7" x14ac:dyDescent="0.25">
      <c r="A277" s="3"/>
      <c r="B277" s="31" t="s">
        <v>428</v>
      </c>
      <c r="C277" s="28" t="s">
        <v>598</v>
      </c>
      <c r="D277" s="41">
        <v>1000</v>
      </c>
      <c r="E277" s="189">
        <v>0</v>
      </c>
      <c r="F277" s="236">
        <v>3000</v>
      </c>
      <c r="G277" s="191">
        <v>1000</v>
      </c>
    </row>
    <row r="278" spans="1:7" x14ac:dyDescent="0.25">
      <c r="A278" s="23" t="s">
        <v>223</v>
      </c>
      <c r="B278" s="60"/>
      <c r="C278" s="23"/>
      <c r="D278" s="37">
        <f>D276+D277</f>
        <v>11000</v>
      </c>
      <c r="E278" s="37">
        <f>E276+E277</f>
        <v>1500</v>
      </c>
      <c r="F278" s="37">
        <f>F276+F277</f>
        <v>13000</v>
      </c>
      <c r="G278" s="37">
        <f>G276+G277</f>
        <v>11000</v>
      </c>
    </row>
    <row r="279" spans="1:7" x14ac:dyDescent="0.25">
      <c r="A279" s="39" t="s">
        <v>80</v>
      </c>
      <c r="B279" s="63"/>
      <c r="C279" s="39"/>
      <c r="D279" s="42">
        <f>D275+D278</f>
        <v>24500</v>
      </c>
      <c r="E279" s="42">
        <f>E275+E278</f>
        <v>16000</v>
      </c>
      <c r="F279" s="42">
        <f>F275+F278</f>
        <v>28500</v>
      </c>
      <c r="G279" s="42">
        <f>G275+G278</f>
        <v>24500</v>
      </c>
    </row>
    <row r="280" spans="1:7" x14ac:dyDescent="0.25">
      <c r="A280" s="3"/>
      <c r="B280" s="71"/>
      <c r="C280" s="69" t="s">
        <v>414</v>
      </c>
      <c r="D280" s="77">
        <f>D281+D284+D285</f>
        <v>223004.13</v>
      </c>
      <c r="E280" s="77">
        <f>E281+E284+E285</f>
        <v>243734.29</v>
      </c>
      <c r="F280" s="77">
        <f>F281+F284+F285</f>
        <v>243734.29</v>
      </c>
      <c r="G280" s="77">
        <f>G281+G284+G285</f>
        <v>223004.13</v>
      </c>
    </row>
    <row r="281" spans="1:7" x14ac:dyDescent="0.25">
      <c r="A281" s="3"/>
      <c r="B281" s="31">
        <v>642004</v>
      </c>
      <c r="C281" s="28" t="s">
        <v>166</v>
      </c>
      <c r="D281" s="41">
        <f>D282+D283</f>
        <v>131113.01</v>
      </c>
      <c r="E281" s="41">
        <f>E282+E283</f>
        <v>148824.81</v>
      </c>
      <c r="F281" s="194">
        <f>F282+F283</f>
        <v>148824.81</v>
      </c>
      <c r="G281" s="194">
        <f>G282+G283</f>
        <v>131113.01</v>
      </c>
    </row>
    <row r="282" spans="1:7" x14ac:dyDescent="0.25">
      <c r="A282" s="3"/>
      <c r="B282" s="154">
        <v>642004</v>
      </c>
      <c r="C282" s="43" t="s">
        <v>167</v>
      </c>
      <c r="D282" s="89">
        <v>116624.25</v>
      </c>
      <c r="E282" s="89">
        <v>131388.75</v>
      </c>
      <c r="F282" s="89">
        <v>131388.75</v>
      </c>
      <c r="G282" s="89">
        <v>116624.25</v>
      </c>
    </row>
    <row r="283" spans="1:7" x14ac:dyDescent="0.25">
      <c r="A283" s="3"/>
      <c r="B283" s="154">
        <v>642004</v>
      </c>
      <c r="C283" s="43" t="s">
        <v>168</v>
      </c>
      <c r="D283" s="89">
        <v>14488.76</v>
      </c>
      <c r="E283" s="89">
        <v>17436.060000000001</v>
      </c>
      <c r="F283" s="89">
        <v>17436.060000000001</v>
      </c>
      <c r="G283" s="89">
        <v>14488.76</v>
      </c>
    </row>
    <row r="284" spans="1:7" x14ac:dyDescent="0.25">
      <c r="A284" s="3"/>
      <c r="B284" s="31" t="s">
        <v>349</v>
      </c>
      <c r="C284" s="31" t="s">
        <v>169</v>
      </c>
      <c r="D284" s="196">
        <v>4024.8</v>
      </c>
      <c r="E284" s="49">
        <v>4421.04</v>
      </c>
      <c r="F284" s="196">
        <v>4421.04</v>
      </c>
      <c r="G284" s="196">
        <v>4024.8</v>
      </c>
    </row>
    <row r="285" spans="1:7" x14ac:dyDescent="0.25">
      <c r="A285" s="3"/>
      <c r="B285" s="31">
        <v>642005</v>
      </c>
      <c r="C285" s="31" t="s">
        <v>170</v>
      </c>
      <c r="D285" s="196">
        <v>87866.32</v>
      </c>
      <c r="E285" s="49">
        <v>90488.44</v>
      </c>
      <c r="F285" s="196">
        <v>90488.44</v>
      </c>
      <c r="G285" s="196">
        <v>87866.32</v>
      </c>
    </row>
    <row r="286" spans="1:7" x14ac:dyDescent="0.25">
      <c r="A286" s="3"/>
      <c r="B286" s="31"/>
      <c r="C286" s="71" t="s">
        <v>171</v>
      </c>
      <c r="D286" s="70">
        <f>SUM(D287:D296)</f>
        <v>1443107.91</v>
      </c>
      <c r="E286" s="70">
        <f>SUM(E287:E296)</f>
        <v>1648717.16</v>
      </c>
      <c r="F286" s="70">
        <f>SUM(F287:F296)</f>
        <v>1633115.54</v>
      </c>
      <c r="G286" s="70">
        <f>SUM(G287:G296)</f>
        <v>1443107.91</v>
      </c>
    </row>
    <row r="287" spans="1:7" x14ac:dyDescent="0.25">
      <c r="A287" s="3"/>
      <c r="B287" s="154"/>
      <c r="C287" s="43" t="s">
        <v>184</v>
      </c>
      <c r="D287" s="199">
        <v>817478</v>
      </c>
      <c r="E287" s="185">
        <v>891161.95</v>
      </c>
      <c r="F287" s="199">
        <v>889884</v>
      </c>
      <c r="G287" s="199">
        <v>817478</v>
      </c>
    </row>
    <row r="288" spans="1:7" x14ac:dyDescent="0.25">
      <c r="A288" s="3"/>
      <c r="B288" s="154"/>
      <c r="C288" s="43" t="s">
        <v>553</v>
      </c>
      <c r="D288" s="199">
        <v>486729.77</v>
      </c>
      <c r="E288" s="67">
        <v>550235.28</v>
      </c>
      <c r="F288" s="199">
        <v>578340.46</v>
      </c>
      <c r="G288" s="199">
        <v>486729.77</v>
      </c>
    </row>
    <row r="289" spans="1:7" x14ac:dyDescent="0.25">
      <c r="A289" s="3"/>
      <c r="B289" s="154"/>
      <c r="C289" s="43" t="s">
        <v>574</v>
      </c>
      <c r="D289" s="199">
        <v>0</v>
      </c>
      <c r="E289" s="178">
        <v>4028.93</v>
      </c>
      <c r="F289" s="199">
        <v>0</v>
      </c>
      <c r="G289" s="199">
        <v>0</v>
      </c>
    </row>
    <row r="290" spans="1:7" x14ac:dyDescent="0.25">
      <c r="A290" s="3"/>
      <c r="B290" s="154"/>
      <c r="C290" s="43" t="s">
        <v>556</v>
      </c>
      <c r="D290" s="199">
        <v>31189.64</v>
      </c>
      <c r="E290" s="176">
        <v>42633.38</v>
      </c>
      <c r="F290" s="199">
        <v>37030</v>
      </c>
      <c r="G290" s="199">
        <v>31189.64</v>
      </c>
    </row>
    <row r="291" spans="1:7" x14ac:dyDescent="0.25">
      <c r="A291" s="3"/>
      <c r="B291" s="154"/>
      <c r="C291" s="43" t="s">
        <v>635</v>
      </c>
      <c r="D291" s="199">
        <v>0</v>
      </c>
      <c r="E291" s="178">
        <v>12983.54</v>
      </c>
      <c r="F291" s="199">
        <v>0</v>
      </c>
      <c r="G291" s="199">
        <v>0</v>
      </c>
    </row>
    <row r="292" spans="1:7" x14ac:dyDescent="0.25">
      <c r="A292" s="3"/>
      <c r="B292" s="154"/>
      <c r="C292" s="43" t="s">
        <v>610</v>
      </c>
      <c r="D292" s="199">
        <v>50460.5</v>
      </c>
      <c r="E292" s="176">
        <v>61261.11</v>
      </c>
      <c r="F292" s="199">
        <v>60632</v>
      </c>
      <c r="G292" s="199">
        <v>50460.5</v>
      </c>
    </row>
    <row r="293" spans="1:7" x14ac:dyDescent="0.25">
      <c r="A293" s="3"/>
      <c r="B293" s="154"/>
      <c r="C293" s="43" t="s">
        <v>656</v>
      </c>
      <c r="D293" s="199">
        <v>0</v>
      </c>
      <c r="E293" s="176">
        <v>19567.75</v>
      </c>
      <c r="F293" s="199">
        <v>0</v>
      </c>
      <c r="G293" s="199">
        <v>0</v>
      </c>
    </row>
    <row r="294" spans="1:7" x14ac:dyDescent="0.25">
      <c r="A294" s="3"/>
      <c r="B294" s="154"/>
      <c r="C294" s="43" t="s">
        <v>172</v>
      </c>
      <c r="D294" s="199">
        <v>35000</v>
      </c>
      <c r="E294" s="176">
        <v>35000</v>
      </c>
      <c r="F294" s="199">
        <v>35000</v>
      </c>
      <c r="G294" s="199">
        <v>35000</v>
      </c>
    </row>
    <row r="295" spans="1:7" x14ac:dyDescent="0.25">
      <c r="A295" s="3"/>
      <c r="B295" s="154"/>
      <c r="C295" s="43" t="s">
        <v>185</v>
      </c>
      <c r="D295" s="89">
        <v>22250</v>
      </c>
      <c r="E295" s="176">
        <v>31628.080000000002</v>
      </c>
      <c r="F295" s="89">
        <v>32229.08</v>
      </c>
      <c r="G295" s="89">
        <v>22250</v>
      </c>
    </row>
    <row r="296" spans="1:7" x14ac:dyDescent="0.25">
      <c r="A296" s="3"/>
      <c r="B296" s="154"/>
      <c r="C296" s="43" t="s">
        <v>173</v>
      </c>
      <c r="D296" s="89">
        <v>0</v>
      </c>
      <c r="E296" s="176">
        <v>217.14</v>
      </c>
      <c r="F296" s="89">
        <v>0</v>
      </c>
      <c r="G296" s="89">
        <v>0</v>
      </c>
    </row>
    <row r="297" spans="1:7" x14ac:dyDescent="0.25">
      <c r="A297" s="39" t="s">
        <v>47</v>
      </c>
      <c r="B297" s="63"/>
      <c r="C297" s="42"/>
      <c r="D297" s="42">
        <f>D286+D280</f>
        <v>1666112.04</v>
      </c>
      <c r="E297" s="42">
        <f>E286+E280</f>
        <v>1892451.45</v>
      </c>
      <c r="F297" s="42">
        <f>F286+F280</f>
        <v>1876849.83</v>
      </c>
      <c r="G297" s="42">
        <f>G286+G280</f>
        <v>1666112.04</v>
      </c>
    </row>
    <row r="298" spans="1:7" x14ac:dyDescent="0.25">
      <c r="A298" s="3"/>
      <c r="B298" s="31">
        <v>633006</v>
      </c>
      <c r="C298" s="31" t="s">
        <v>175</v>
      </c>
      <c r="D298" s="191">
        <v>700</v>
      </c>
      <c r="E298" s="189">
        <v>700</v>
      </c>
      <c r="F298" s="236">
        <v>1000</v>
      </c>
      <c r="G298" s="191">
        <v>700</v>
      </c>
    </row>
    <row r="299" spans="1:7" x14ac:dyDescent="0.25">
      <c r="A299" s="3"/>
      <c r="B299" s="31">
        <v>637002</v>
      </c>
      <c r="C299" s="31" t="s">
        <v>205</v>
      </c>
      <c r="D299" s="191">
        <v>15500</v>
      </c>
      <c r="E299" s="189">
        <v>20300</v>
      </c>
      <c r="F299" s="236">
        <v>20300</v>
      </c>
      <c r="G299" s="191">
        <v>15500</v>
      </c>
    </row>
    <row r="300" spans="1:7" x14ac:dyDescent="0.25">
      <c r="A300" s="3"/>
      <c r="B300" s="31"/>
      <c r="C300" s="31" t="s">
        <v>625</v>
      </c>
      <c r="D300" s="191">
        <v>500</v>
      </c>
      <c r="E300" s="189">
        <v>0</v>
      </c>
      <c r="F300" s="236">
        <v>500</v>
      </c>
      <c r="G300" s="191">
        <v>500</v>
      </c>
    </row>
    <row r="301" spans="1:7" x14ac:dyDescent="0.25">
      <c r="A301" s="23" t="s">
        <v>48</v>
      </c>
      <c r="B301" s="60"/>
      <c r="C301" s="23"/>
      <c r="D301" s="37">
        <f>SUM(D298:D300)</f>
        <v>16700</v>
      </c>
      <c r="E301" s="37">
        <f>SUM(E298:E300)</f>
        <v>21000</v>
      </c>
      <c r="F301" s="37">
        <f>SUM(F298:F300)</f>
        <v>21800</v>
      </c>
      <c r="G301" s="37">
        <f>SUM(G298:G300)</f>
        <v>16700</v>
      </c>
    </row>
    <row r="302" spans="1:7" x14ac:dyDescent="0.25">
      <c r="A302" s="39" t="s">
        <v>49</v>
      </c>
      <c r="B302" s="63"/>
      <c r="C302" s="42"/>
      <c r="D302" s="42">
        <f>D301</f>
        <v>16700</v>
      </c>
      <c r="E302" s="42">
        <f>E301</f>
        <v>21000</v>
      </c>
      <c r="F302" s="42">
        <f>F301</f>
        <v>21800</v>
      </c>
      <c r="G302" s="42">
        <f>G301</f>
        <v>16700</v>
      </c>
    </row>
    <row r="303" spans="1:7" x14ac:dyDescent="0.25">
      <c r="A303" s="3"/>
      <c r="B303" s="31" t="s">
        <v>350</v>
      </c>
      <c r="C303" s="28" t="s">
        <v>176</v>
      </c>
      <c r="D303" s="41">
        <v>26500</v>
      </c>
      <c r="E303" s="49">
        <v>33000</v>
      </c>
      <c r="F303" s="241">
        <v>33000</v>
      </c>
      <c r="G303" s="194">
        <v>26500</v>
      </c>
    </row>
    <row r="304" spans="1:7" x14ac:dyDescent="0.25">
      <c r="A304" s="3"/>
      <c r="B304" s="31" t="s">
        <v>351</v>
      </c>
      <c r="C304" s="28" t="s">
        <v>105</v>
      </c>
      <c r="D304" s="41">
        <v>300</v>
      </c>
      <c r="E304" s="49">
        <v>2000</v>
      </c>
      <c r="F304" s="241">
        <v>2000</v>
      </c>
      <c r="G304" s="194">
        <v>300</v>
      </c>
    </row>
    <row r="305" spans="1:7" x14ac:dyDescent="0.25">
      <c r="A305" s="3"/>
      <c r="B305" s="31" t="s">
        <v>352</v>
      </c>
      <c r="C305" s="28" t="s">
        <v>127</v>
      </c>
      <c r="D305" s="41">
        <v>0</v>
      </c>
      <c r="E305" s="49">
        <v>1000</v>
      </c>
      <c r="F305" s="241">
        <v>1000</v>
      </c>
      <c r="G305" s="194">
        <v>0</v>
      </c>
    </row>
    <row r="306" spans="1:7" x14ac:dyDescent="0.25">
      <c r="A306" s="23" t="s">
        <v>50</v>
      </c>
      <c r="B306" s="60"/>
      <c r="C306" s="23"/>
      <c r="D306" s="38">
        <f t="shared" ref="D306" si="17">SUM(D303:D305)</f>
        <v>26800</v>
      </c>
      <c r="E306" s="38">
        <f t="shared" ref="E306:G306" si="18">SUM(E303:E305)</f>
        <v>36000</v>
      </c>
      <c r="F306" s="38">
        <f t="shared" si="18"/>
        <v>36000</v>
      </c>
      <c r="G306" s="38">
        <f t="shared" si="18"/>
        <v>26800</v>
      </c>
    </row>
    <row r="307" spans="1:7" x14ac:dyDescent="0.25">
      <c r="A307" s="75"/>
      <c r="B307" s="31" t="s">
        <v>356</v>
      </c>
      <c r="C307" s="46" t="s">
        <v>127</v>
      </c>
      <c r="D307" s="194">
        <v>5000</v>
      </c>
      <c r="E307" s="49">
        <v>4000</v>
      </c>
      <c r="F307" s="241">
        <v>5000</v>
      </c>
      <c r="G307" s="194">
        <v>5000</v>
      </c>
    </row>
    <row r="308" spans="1:7" x14ac:dyDescent="0.25">
      <c r="A308" s="3"/>
      <c r="B308" s="31" t="s">
        <v>353</v>
      </c>
      <c r="C308" s="28" t="s">
        <v>105</v>
      </c>
      <c r="D308" s="194">
        <v>1500</v>
      </c>
      <c r="E308" s="49">
        <v>1500</v>
      </c>
      <c r="F308" s="241">
        <v>1700</v>
      </c>
      <c r="G308" s="194">
        <v>1500</v>
      </c>
    </row>
    <row r="309" spans="1:7" x14ac:dyDescent="0.25">
      <c r="A309" s="3"/>
      <c r="B309" s="31" t="s">
        <v>354</v>
      </c>
      <c r="C309" s="31" t="s">
        <v>154</v>
      </c>
      <c r="D309" s="194">
        <v>3500</v>
      </c>
      <c r="E309" s="49">
        <v>3300</v>
      </c>
      <c r="F309" s="241">
        <v>3500</v>
      </c>
      <c r="G309" s="194">
        <v>3500</v>
      </c>
    </row>
    <row r="310" spans="1:7" x14ac:dyDescent="0.25">
      <c r="A310" s="3"/>
      <c r="B310" s="31" t="s">
        <v>355</v>
      </c>
      <c r="C310" s="28" t="s">
        <v>177</v>
      </c>
      <c r="D310" s="194">
        <v>800</v>
      </c>
      <c r="E310" s="49">
        <v>800</v>
      </c>
      <c r="F310" s="241">
        <v>800</v>
      </c>
      <c r="G310" s="194">
        <v>800</v>
      </c>
    </row>
    <row r="311" spans="1:7" x14ac:dyDescent="0.25">
      <c r="A311" s="23" t="s">
        <v>51</v>
      </c>
      <c r="B311" s="60"/>
      <c r="C311" s="23"/>
      <c r="D311" s="38">
        <f>SUM(D307:D310)</f>
        <v>10800</v>
      </c>
      <c r="E311" s="38">
        <f>SUM(E307:E310)</f>
        <v>9600</v>
      </c>
      <c r="F311" s="38">
        <f>SUM(F307:F310)</f>
        <v>11000</v>
      </c>
      <c r="G311" s="38">
        <f>SUM(G307:G310)</f>
        <v>10800</v>
      </c>
    </row>
    <row r="312" spans="1:7" x14ac:dyDescent="0.25">
      <c r="A312" s="39" t="s">
        <v>52</v>
      </c>
      <c r="B312" s="63"/>
      <c r="C312" s="39"/>
      <c r="D312" s="40">
        <f>D306+D311</f>
        <v>37600</v>
      </c>
      <c r="E312" s="40">
        <f>E306+E311</f>
        <v>45600</v>
      </c>
      <c r="F312" s="40">
        <f>F306+F311</f>
        <v>47000</v>
      </c>
      <c r="G312" s="40">
        <f>G306+G311</f>
        <v>37600</v>
      </c>
    </row>
    <row r="313" spans="1:7" x14ac:dyDescent="0.25">
      <c r="A313" s="3"/>
      <c r="B313" s="31">
        <v>642014</v>
      </c>
      <c r="C313" s="28" t="s">
        <v>179</v>
      </c>
      <c r="D313" s="194">
        <v>3000</v>
      </c>
      <c r="E313" s="49">
        <v>3000</v>
      </c>
      <c r="F313" s="241">
        <v>3000</v>
      </c>
      <c r="G313" s="194">
        <v>3000</v>
      </c>
    </row>
    <row r="314" spans="1:7" x14ac:dyDescent="0.25">
      <c r="A314" s="23" t="s">
        <v>53</v>
      </c>
      <c r="B314" s="60"/>
      <c r="C314" s="23"/>
      <c r="D314" s="38">
        <f>D313</f>
        <v>3000</v>
      </c>
      <c r="E314" s="38">
        <f>E313</f>
        <v>3000</v>
      </c>
      <c r="F314" s="38">
        <f>F313</f>
        <v>3000</v>
      </c>
      <c r="G314" s="38">
        <f>G313</f>
        <v>3000</v>
      </c>
    </row>
    <row r="315" spans="1:7" x14ac:dyDescent="0.25">
      <c r="A315" s="3"/>
      <c r="B315" s="31" t="s">
        <v>357</v>
      </c>
      <c r="C315" s="28" t="s">
        <v>178</v>
      </c>
      <c r="D315" s="41">
        <v>1000</v>
      </c>
      <c r="E315" s="41">
        <v>1000</v>
      </c>
      <c r="F315" s="241">
        <v>1500</v>
      </c>
      <c r="G315" s="194">
        <v>1000</v>
      </c>
    </row>
    <row r="316" spans="1:7" x14ac:dyDescent="0.25">
      <c r="A316" s="23" t="s">
        <v>54</v>
      </c>
      <c r="B316" s="60"/>
      <c r="C316" s="23"/>
      <c r="D316" s="174">
        <f>D315</f>
        <v>1000</v>
      </c>
      <c r="E316" s="174">
        <f>E315</f>
        <v>1000</v>
      </c>
      <c r="F316" s="174">
        <f>F315</f>
        <v>1500</v>
      </c>
      <c r="G316" s="174">
        <f>G315</f>
        <v>1000</v>
      </c>
    </row>
    <row r="317" spans="1:7" x14ac:dyDescent="0.25">
      <c r="A317" s="39" t="s">
        <v>55</v>
      </c>
      <c r="B317" s="63"/>
      <c r="C317" s="39"/>
      <c r="D317" s="40">
        <f>D314+D316</f>
        <v>4000</v>
      </c>
      <c r="E317" s="40">
        <f>E314+E316</f>
        <v>4000</v>
      </c>
      <c r="F317" s="40">
        <f>F314+F316</f>
        <v>4500</v>
      </c>
      <c r="G317" s="40">
        <f>G314+G316</f>
        <v>4000</v>
      </c>
    </row>
    <row r="318" spans="1:7" x14ac:dyDescent="0.25">
      <c r="A318" s="76"/>
      <c r="B318" s="48" t="s">
        <v>358</v>
      </c>
      <c r="C318" s="46" t="s">
        <v>359</v>
      </c>
      <c r="D318" s="194">
        <v>15</v>
      </c>
      <c r="E318" s="49">
        <v>15</v>
      </c>
      <c r="F318" s="241">
        <v>15</v>
      </c>
      <c r="G318" s="194">
        <v>15</v>
      </c>
    </row>
    <row r="319" spans="1:7" x14ac:dyDescent="0.25">
      <c r="A319" s="3"/>
      <c r="B319" s="31" t="s">
        <v>360</v>
      </c>
      <c r="C319" s="28" t="s">
        <v>180</v>
      </c>
      <c r="D319" s="194">
        <v>1300</v>
      </c>
      <c r="E319" s="49">
        <v>1500</v>
      </c>
      <c r="F319" s="241">
        <v>1300</v>
      </c>
      <c r="G319" s="194">
        <v>1300</v>
      </c>
    </row>
    <row r="320" spans="1:7" x14ac:dyDescent="0.25">
      <c r="A320" s="3"/>
      <c r="B320" s="31" t="s">
        <v>361</v>
      </c>
      <c r="C320" s="28" t="s">
        <v>94</v>
      </c>
      <c r="D320" s="194">
        <v>8500</v>
      </c>
      <c r="E320" s="49">
        <v>7500</v>
      </c>
      <c r="F320" s="241">
        <v>8500</v>
      </c>
      <c r="G320" s="194">
        <v>8500</v>
      </c>
    </row>
    <row r="321" spans="1:7" x14ac:dyDescent="0.25">
      <c r="A321" s="3"/>
      <c r="B321" s="31" t="s">
        <v>362</v>
      </c>
      <c r="C321" s="28" t="s">
        <v>105</v>
      </c>
      <c r="D321" s="194">
        <v>500</v>
      </c>
      <c r="E321" s="49">
        <v>500</v>
      </c>
      <c r="F321" s="241">
        <v>500</v>
      </c>
      <c r="G321" s="194">
        <v>500</v>
      </c>
    </row>
    <row r="322" spans="1:7" x14ac:dyDescent="0.25">
      <c r="A322" s="3"/>
      <c r="B322" s="31" t="s">
        <v>363</v>
      </c>
      <c r="C322" s="28" t="s">
        <v>181</v>
      </c>
      <c r="D322" s="194">
        <v>900</v>
      </c>
      <c r="E322" s="49">
        <v>900</v>
      </c>
      <c r="F322" s="241">
        <v>900</v>
      </c>
      <c r="G322" s="194">
        <v>900</v>
      </c>
    </row>
    <row r="323" spans="1:7" x14ac:dyDescent="0.25">
      <c r="A323" s="3"/>
      <c r="B323" s="31" t="s">
        <v>364</v>
      </c>
      <c r="C323" s="28" t="s">
        <v>182</v>
      </c>
      <c r="D323" s="194">
        <v>10000</v>
      </c>
      <c r="E323" s="49">
        <v>9500</v>
      </c>
      <c r="F323" s="241">
        <v>10000</v>
      </c>
      <c r="G323" s="194">
        <v>10000</v>
      </c>
    </row>
    <row r="324" spans="1:7" x14ac:dyDescent="0.25">
      <c r="A324" s="3"/>
      <c r="B324" s="31" t="s">
        <v>368</v>
      </c>
      <c r="C324" s="28" t="s">
        <v>369</v>
      </c>
      <c r="D324" s="194">
        <v>0</v>
      </c>
      <c r="E324" s="49">
        <v>0</v>
      </c>
      <c r="F324" s="241">
        <v>0</v>
      </c>
      <c r="G324" s="194">
        <v>0</v>
      </c>
    </row>
    <row r="325" spans="1:7" x14ac:dyDescent="0.25">
      <c r="A325" s="3"/>
      <c r="B325" s="31" t="s">
        <v>365</v>
      </c>
      <c r="C325" s="28" t="s">
        <v>127</v>
      </c>
      <c r="D325" s="194">
        <v>0</v>
      </c>
      <c r="E325" s="49">
        <v>200</v>
      </c>
      <c r="F325" s="241">
        <v>0</v>
      </c>
      <c r="G325" s="194">
        <v>0</v>
      </c>
    </row>
    <row r="326" spans="1:7" x14ac:dyDescent="0.25">
      <c r="A326" s="3"/>
      <c r="B326" s="31" t="s">
        <v>366</v>
      </c>
      <c r="C326" s="28" t="s">
        <v>183</v>
      </c>
      <c r="D326" s="194">
        <v>150</v>
      </c>
      <c r="E326" s="49">
        <v>150</v>
      </c>
      <c r="F326" s="241">
        <v>150</v>
      </c>
      <c r="G326" s="194">
        <v>150</v>
      </c>
    </row>
    <row r="327" spans="1:7" x14ac:dyDescent="0.25">
      <c r="A327" s="3"/>
      <c r="B327" s="31" t="s">
        <v>367</v>
      </c>
      <c r="C327" s="28" t="s">
        <v>135</v>
      </c>
      <c r="D327" s="194">
        <v>657.95</v>
      </c>
      <c r="E327" s="49">
        <v>657.95</v>
      </c>
      <c r="F327" s="241">
        <v>657.95</v>
      </c>
      <c r="G327" s="194">
        <v>657.95</v>
      </c>
    </row>
    <row r="328" spans="1:7" x14ac:dyDescent="0.25">
      <c r="A328" s="23" t="s">
        <v>56</v>
      </c>
      <c r="B328" s="60"/>
      <c r="C328" s="23"/>
      <c r="D328" s="24">
        <f>SUM(D318:D327)</f>
        <v>22022.95</v>
      </c>
      <c r="E328" s="24">
        <f>SUM(E318:E327)</f>
        <v>20922.95</v>
      </c>
      <c r="F328" s="24">
        <f>SUM(F318:F327)</f>
        <v>22022.95</v>
      </c>
      <c r="G328" s="24">
        <f>SUM(G318:G327)</f>
        <v>22022.95</v>
      </c>
    </row>
    <row r="329" spans="1:7" x14ac:dyDescent="0.25">
      <c r="A329" s="39" t="s">
        <v>57</v>
      </c>
      <c r="B329" s="63"/>
      <c r="C329" s="39"/>
      <c r="D329" s="40">
        <f>D328</f>
        <v>22022.95</v>
      </c>
      <c r="E329" s="40">
        <f>E328</f>
        <v>20922.95</v>
      </c>
      <c r="F329" s="40">
        <f>F328</f>
        <v>22022.95</v>
      </c>
      <c r="G329" s="40">
        <f>G328</f>
        <v>22022.95</v>
      </c>
    </row>
    <row r="330" spans="1:7" x14ac:dyDescent="0.25">
      <c r="A330" s="78"/>
      <c r="B330" s="79"/>
      <c r="C330" s="80" t="s">
        <v>371</v>
      </c>
      <c r="D330" s="81">
        <f>D331+D332</f>
        <v>1070</v>
      </c>
      <c r="E330" s="81">
        <f>E331+E332</f>
        <v>1070.9100000000001</v>
      </c>
      <c r="F330" s="81">
        <f>F331+F332</f>
        <v>1070</v>
      </c>
      <c r="G330" s="81">
        <f>G331+G332</f>
        <v>1070</v>
      </c>
    </row>
    <row r="331" spans="1:7" x14ac:dyDescent="0.25">
      <c r="A331" s="3"/>
      <c r="B331" s="31" t="s">
        <v>372</v>
      </c>
      <c r="C331" s="28" t="s">
        <v>190</v>
      </c>
      <c r="D331" s="196">
        <v>790</v>
      </c>
      <c r="E331" s="51">
        <v>790</v>
      </c>
      <c r="F331" s="196">
        <v>790</v>
      </c>
      <c r="G331" s="196">
        <v>790</v>
      </c>
    </row>
    <row r="332" spans="1:7" x14ac:dyDescent="0.25">
      <c r="A332" s="3"/>
      <c r="B332" s="31" t="s">
        <v>373</v>
      </c>
      <c r="C332" s="28" t="s">
        <v>191</v>
      </c>
      <c r="D332" s="196">
        <v>280</v>
      </c>
      <c r="E332" s="51">
        <v>280.91000000000003</v>
      </c>
      <c r="F332" s="196">
        <v>280</v>
      </c>
      <c r="G332" s="196">
        <v>280</v>
      </c>
    </row>
    <row r="333" spans="1:7" x14ac:dyDescent="0.25">
      <c r="A333" s="32"/>
      <c r="B333" s="79"/>
      <c r="C333" s="80" t="s">
        <v>398</v>
      </c>
      <c r="D333" s="81">
        <f>SUM(D334:D338)</f>
        <v>10000</v>
      </c>
      <c r="E333" s="99">
        <f>SUM(E334:E338)</f>
        <v>15000</v>
      </c>
      <c r="F333" s="99">
        <f>SUM(F334:F338)</f>
        <v>10000</v>
      </c>
      <c r="G333" s="99">
        <f>SUM(G334:G338)</f>
        <v>10000</v>
      </c>
    </row>
    <row r="334" spans="1:7" x14ac:dyDescent="0.25">
      <c r="A334" s="3"/>
      <c r="B334" s="31" t="s">
        <v>399</v>
      </c>
      <c r="C334" s="28" t="s">
        <v>190</v>
      </c>
      <c r="D334" s="15">
        <v>7410</v>
      </c>
      <c r="E334" s="51">
        <v>10620</v>
      </c>
      <c r="F334" s="196">
        <v>7410</v>
      </c>
      <c r="G334" s="196">
        <v>7410</v>
      </c>
    </row>
    <row r="335" spans="1:7" x14ac:dyDescent="0.25">
      <c r="A335" s="3"/>
      <c r="B335" s="31" t="s">
        <v>400</v>
      </c>
      <c r="C335" s="28" t="s">
        <v>191</v>
      </c>
      <c r="D335" s="15">
        <v>2590</v>
      </c>
      <c r="E335" s="51">
        <v>3680</v>
      </c>
      <c r="F335" s="196">
        <v>2590</v>
      </c>
      <c r="G335" s="196">
        <v>2590</v>
      </c>
    </row>
    <row r="336" spans="1:7" x14ac:dyDescent="0.25">
      <c r="A336" s="3"/>
      <c r="B336" s="31" t="s">
        <v>401</v>
      </c>
      <c r="C336" s="28" t="s">
        <v>199</v>
      </c>
      <c r="D336" s="15">
        <v>0</v>
      </c>
      <c r="E336" s="51">
        <v>0</v>
      </c>
      <c r="F336" s="196">
        <v>0</v>
      </c>
      <c r="G336" s="196">
        <v>0</v>
      </c>
    </row>
    <row r="337" spans="1:25" x14ac:dyDescent="0.25">
      <c r="A337" s="3"/>
      <c r="B337" s="31"/>
      <c r="C337" s="28" t="s">
        <v>200</v>
      </c>
      <c r="D337" s="15"/>
      <c r="E337" s="51">
        <v>700</v>
      </c>
      <c r="F337" s="196"/>
      <c r="G337" s="196"/>
    </row>
    <row r="338" spans="1:25" x14ac:dyDescent="0.25">
      <c r="A338" s="3"/>
      <c r="B338" s="31" t="s">
        <v>402</v>
      </c>
      <c r="C338" s="28" t="s">
        <v>403</v>
      </c>
      <c r="D338" s="15">
        <v>0</v>
      </c>
      <c r="E338" s="51">
        <v>0</v>
      </c>
      <c r="F338" s="196">
        <v>0</v>
      </c>
      <c r="G338" s="196">
        <v>0</v>
      </c>
    </row>
    <row r="339" spans="1:25" x14ac:dyDescent="0.25">
      <c r="A339" s="182"/>
      <c r="B339" s="79"/>
      <c r="C339" s="80" t="s">
        <v>577</v>
      </c>
      <c r="D339" s="81">
        <f>SUM(D340:D345)</f>
        <v>0</v>
      </c>
      <c r="E339" s="81">
        <f>SUM(E340:E345)</f>
        <v>0</v>
      </c>
      <c r="F339" s="81">
        <f>SUM(F340:F345)</f>
        <v>0</v>
      </c>
      <c r="G339" s="81">
        <f>SUM(G340:G345)</f>
        <v>0</v>
      </c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</row>
    <row r="340" spans="1:25" x14ac:dyDescent="0.25">
      <c r="A340" s="30"/>
      <c r="B340" s="31" t="s">
        <v>578</v>
      </c>
      <c r="C340" s="28" t="s">
        <v>102</v>
      </c>
      <c r="D340" s="15">
        <v>0</v>
      </c>
      <c r="E340" s="176">
        <v>0</v>
      </c>
      <c r="F340" s="196">
        <v>0</v>
      </c>
      <c r="G340" s="196">
        <v>0</v>
      </c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</row>
    <row r="341" spans="1:25" x14ac:dyDescent="0.25">
      <c r="A341" s="30"/>
      <c r="B341" s="31" t="s">
        <v>579</v>
      </c>
      <c r="C341" s="28" t="s">
        <v>199</v>
      </c>
      <c r="D341" s="15">
        <v>0</v>
      </c>
      <c r="E341" s="176">
        <v>0</v>
      </c>
      <c r="F341" s="196">
        <v>0</v>
      </c>
      <c r="G341" s="196">
        <v>0</v>
      </c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</row>
    <row r="342" spans="1:25" x14ac:dyDescent="0.25">
      <c r="A342" s="30"/>
      <c r="B342" s="31" t="s">
        <v>600</v>
      </c>
      <c r="C342" s="28" t="s">
        <v>180</v>
      </c>
      <c r="D342" s="15"/>
      <c r="E342" s="176">
        <v>0</v>
      </c>
      <c r="F342" s="196">
        <v>0</v>
      </c>
      <c r="G342" s="196">
        <v>0</v>
      </c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</row>
    <row r="343" spans="1:25" x14ac:dyDescent="0.25">
      <c r="A343" s="30"/>
      <c r="B343" s="31" t="s">
        <v>601</v>
      </c>
      <c r="C343" s="28" t="s">
        <v>100</v>
      </c>
      <c r="D343" s="15"/>
      <c r="E343" s="176">
        <v>0</v>
      </c>
      <c r="F343" s="196">
        <v>0</v>
      </c>
      <c r="G343" s="196">
        <v>0</v>
      </c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</row>
    <row r="344" spans="1:25" x14ac:dyDescent="0.25">
      <c r="A344" s="30"/>
      <c r="B344" s="31" t="s">
        <v>580</v>
      </c>
      <c r="C344" s="28" t="s">
        <v>599</v>
      </c>
      <c r="D344" s="15">
        <v>0</v>
      </c>
      <c r="E344" s="176">
        <v>0</v>
      </c>
      <c r="F344" s="196">
        <v>0</v>
      </c>
      <c r="G344" s="196">
        <v>0</v>
      </c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</row>
    <row r="345" spans="1:25" x14ac:dyDescent="0.25">
      <c r="A345" s="30"/>
      <c r="B345" s="31" t="s">
        <v>581</v>
      </c>
      <c r="C345" s="28" t="s">
        <v>191</v>
      </c>
      <c r="D345" s="15">
        <v>0</v>
      </c>
      <c r="E345" s="176">
        <v>0</v>
      </c>
      <c r="F345" s="196">
        <v>0</v>
      </c>
      <c r="G345" s="196">
        <v>0</v>
      </c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</row>
    <row r="346" spans="1:25" x14ac:dyDescent="0.25">
      <c r="A346" s="3"/>
      <c r="B346" s="79"/>
      <c r="C346" s="80" t="s">
        <v>565</v>
      </c>
      <c r="D346" s="81">
        <f>SUM(D347:D351)</f>
        <v>0</v>
      </c>
      <c r="E346" s="81">
        <f>SUM(E347:E351)</f>
        <v>0</v>
      </c>
      <c r="F346" s="81">
        <f>SUM(F347:F351)</f>
        <v>0</v>
      </c>
      <c r="G346" s="81">
        <f>SUM(G347:G351)</f>
        <v>0</v>
      </c>
    </row>
    <row r="347" spans="1:25" x14ac:dyDescent="0.25">
      <c r="A347" s="3"/>
      <c r="B347" s="31" t="s">
        <v>566</v>
      </c>
      <c r="C347" s="28" t="s">
        <v>567</v>
      </c>
      <c r="D347" s="15">
        <v>0</v>
      </c>
      <c r="E347" s="176">
        <v>0</v>
      </c>
      <c r="F347" s="196">
        <v>0</v>
      </c>
      <c r="G347" s="196">
        <v>0</v>
      </c>
    </row>
    <row r="348" spans="1:25" x14ac:dyDescent="0.25">
      <c r="A348" s="3"/>
      <c r="B348" s="31" t="s">
        <v>568</v>
      </c>
      <c r="C348" s="28" t="s">
        <v>199</v>
      </c>
      <c r="D348" s="15">
        <v>0</v>
      </c>
      <c r="E348" s="176">
        <v>0</v>
      </c>
      <c r="F348" s="196">
        <v>0</v>
      </c>
      <c r="G348" s="196">
        <v>0</v>
      </c>
    </row>
    <row r="349" spans="1:25" x14ac:dyDescent="0.25">
      <c r="A349" s="3"/>
      <c r="B349" s="31" t="s">
        <v>602</v>
      </c>
      <c r="C349" s="28" t="s">
        <v>603</v>
      </c>
      <c r="D349" s="15"/>
      <c r="E349" s="176">
        <v>0</v>
      </c>
      <c r="F349" s="196">
        <v>0</v>
      </c>
      <c r="G349" s="196">
        <v>0</v>
      </c>
    </row>
    <row r="350" spans="1:25" x14ac:dyDescent="0.25">
      <c r="A350" s="3"/>
      <c r="B350" s="31" t="s">
        <v>569</v>
      </c>
      <c r="C350" s="28" t="s">
        <v>193</v>
      </c>
      <c r="D350" s="15">
        <v>0</v>
      </c>
      <c r="E350" s="176">
        <v>0</v>
      </c>
      <c r="F350" s="196">
        <v>0</v>
      </c>
      <c r="G350" s="196">
        <v>0</v>
      </c>
    </row>
    <row r="351" spans="1:25" x14ac:dyDescent="0.25">
      <c r="A351" s="3"/>
      <c r="B351" s="31" t="s">
        <v>402</v>
      </c>
      <c r="C351" s="28" t="s">
        <v>403</v>
      </c>
      <c r="D351" s="15">
        <v>0</v>
      </c>
      <c r="E351" s="176">
        <v>0</v>
      </c>
      <c r="F351" s="196">
        <v>0</v>
      </c>
      <c r="G351" s="196">
        <v>0</v>
      </c>
    </row>
    <row r="352" spans="1:25" x14ac:dyDescent="0.25">
      <c r="A352" s="3"/>
      <c r="B352" s="79"/>
      <c r="C352" s="80" t="s">
        <v>633</v>
      </c>
      <c r="D352" s="81">
        <f>D353+D354</f>
        <v>0</v>
      </c>
      <c r="E352" s="81">
        <f>E353+E354</f>
        <v>0</v>
      </c>
      <c r="F352" s="81">
        <f>F353+F354</f>
        <v>0</v>
      </c>
      <c r="G352" s="81">
        <f>G353+G354</f>
        <v>0</v>
      </c>
    </row>
    <row r="353" spans="1:25" x14ac:dyDescent="0.25">
      <c r="A353" s="3"/>
      <c r="B353" s="31" t="s">
        <v>583</v>
      </c>
      <c r="C353" s="28" t="s">
        <v>199</v>
      </c>
      <c r="D353" s="15">
        <v>0</v>
      </c>
      <c r="E353" s="176">
        <v>0</v>
      </c>
      <c r="F353" s="196">
        <v>0</v>
      </c>
      <c r="G353" s="196">
        <v>0</v>
      </c>
    </row>
    <row r="354" spans="1:25" x14ac:dyDescent="0.25">
      <c r="A354" s="3"/>
      <c r="B354" s="31" t="s">
        <v>584</v>
      </c>
      <c r="C354" s="28" t="s">
        <v>567</v>
      </c>
      <c r="D354" s="15">
        <v>0</v>
      </c>
      <c r="E354" s="176">
        <v>0</v>
      </c>
      <c r="F354" s="196">
        <v>0</v>
      </c>
      <c r="G354" s="196">
        <v>0</v>
      </c>
    </row>
    <row r="355" spans="1:25" x14ac:dyDescent="0.25">
      <c r="A355" s="78"/>
      <c r="B355" s="79"/>
      <c r="C355" s="80" t="s">
        <v>582</v>
      </c>
      <c r="D355" s="81">
        <f>D356+D357</f>
        <v>0</v>
      </c>
      <c r="E355" s="81">
        <f>E356+E357</f>
        <v>0</v>
      </c>
      <c r="F355" s="81">
        <f>F356+F357</f>
        <v>0</v>
      </c>
      <c r="G355" s="81">
        <f>G356+G357</f>
        <v>0</v>
      </c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</row>
    <row r="356" spans="1:25" x14ac:dyDescent="0.25">
      <c r="A356" s="3"/>
      <c r="B356" s="31" t="s">
        <v>583</v>
      </c>
      <c r="C356" s="28" t="s">
        <v>199</v>
      </c>
      <c r="D356" s="15">
        <v>0</v>
      </c>
      <c r="E356" s="94">
        <v>0</v>
      </c>
      <c r="F356" s="196">
        <v>0</v>
      </c>
      <c r="G356" s="196">
        <v>0</v>
      </c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</row>
    <row r="357" spans="1:25" x14ac:dyDescent="0.25">
      <c r="A357" s="3"/>
      <c r="B357" s="31" t="s">
        <v>584</v>
      </c>
      <c r="C357" s="28" t="s">
        <v>567</v>
      </c>
      <c r="D357" s="15">
        <v>0</v>
      </c>
      <c r="E357" s="94">
        <v>0</v>
      </c>
      <c r="F357" s="196">
        <v>0</v>
      </c>
      <c r="G357" s="196">
        <v>0</v>
      </c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</row>
    <row r="358" spans="1:25" x14ac:dyDescent="0.25">
      <c r="A358" s="32"/>
      <c r="B358" s="79"/>
      <c r="C358" s="80" t="s">
        <v>374</v>
      </c>
      <c r="D358" s="81">
        <f>SUM(D359:D365)</f>
        <v>13700</v>
      </c>
      <c r="E358" s="81">
        <f>SUM(E359:E365)</f>
        <v>21308</v>
      </c>
      <c r="F358" s="81">
        <f>SUM(F359:F365)</f>
        <v>13700</v>
      </c>
      <c r="G358" s="81">
        <f>SUM(G359:G365)</f>
        <v>13700</v>
      </c>
    </row>
    <row r="359" spans="1:25" x14ac:dyDescent="0.25">
      <c r="A359" s="3"/>
      <c r="B359" s="31" t="s">
        <v>375</v>
      </c>
      <c r="C359" s="28" t="s">
        <v>190</v>
      </c>
      <c r="D359" s="196">
        <v>9600</v>
      </c>
      <c r="E359" s="51">
        <v>15193</v>
      </c>
      <c r="F359" s="196">
        <v>9600</v>
      </c>
      <c r="G359" s="196">
        <v>9600</v>
      </c>
    </row>
    <row r="360" spans="1:25" x14ac:dyDescent="0.25">
      <c r="A360" s="3"/>
      <c r="B360" s="31" t="s">
        <v>376</v>
      </c>
      <c r="C360" s="28" t="s">
        <v>191</v>
      </c>
      <c r="D360" s="196">
        <v>3295</v>
      </c>
      <c r="E360" s="51">
        <v>5310</v>
      </c>
      <c r="F360" s="196">
        <v>3295</v>
      </c>
      <c r="G360" s="196">
        <v>3295</v>
      </c>
    </row>
    <row r="361" spans="1:25" x14ac:dyDescent="0.25">
      <c r="A361" s="3"/>
      <c r="B361" s="31" t="s">
        <v>549</v>
      </c>
      <c r="C361" s="28" t="s">
        <v>417</v>
      </c>
      <c r="D361" s="196">
        <v>335</v>
      </c>
      <c r="E361" s="51">
        <v>335</v>
      </c>
      <c r="F361" s="196">
        <v>335</v>
      </c>
      <c r="G361" s="196">
        <v>335</v>
      </c>
    </row>
    <row r="362" spans="1:25" x14ac:dyDescent="0.25">
      <c r="A362" s="3"/>
      <c r="B362" s="31" t="s">
        <v>429</v>
      </c>
      <c r="C362" s="28" t="s">
        <v>98</v>
      </c>
      <c r="D362" s="196">
        <v>100</v>
      </c>
      <c r="E362" s="51">
        <v>100</v>
      </c>
      <c r="F362" s="196">
        <v>100</v>
      </c>
      <c r="G362" s="196">
        <v>100</v>
      </c>
    </row>
    <row r="363" spans="1:25" x14ac:dyDescent="0.25">
      <c r="A363" s="3"/>
      <c r="B363" s="31" t="s">
        <v>377</v>
      </c>
      <c r="C363" s="28" t="s">
        <v>193</v>
      </c>
      <c r="D363" s="196">
        <v>100</v>
      </c>
      <c r="E363" s="51">
        <v>100</v>
      </c>
      <c r="F363" s="196">
        <v>100</v>
      </c>
      <c r="G363" s="196">
        <v>100</v>
      </c>
    </row>
    <row r="364" spans="1:25" x14ac:dyDescent="0.25">
      <c r="A364" s="3"/>
      <c r="B364" s="31" t="s">
        <v>585</v>
      </c>
      <c r="C364" s="28" t="s">
        <v>586</v>
      </c>
      <c r="D364" s="196">
        <v>230</v>
      </c>
      <c r="E364" s="51">
        <v>230</v>
      </c>
      <c r="F364" s="196">
        <v>230</v>
      </c>
      <c r="G364" s="196">
        <v>230</v>
      </c>
    </row>
    <row r="365" spans="1:25" x14ac:dyDescent="0.25">
      <c r="A365" s="3"/>
      <c r="B365" s="31" t="s">
        <v>587</v>
      </c>
      <c r="C365" s="28" t="s">
        <v>410</v>
      </c>
      <c r="D365" s="196">
        <v>40</v>
      </c>
      <c r="E365" s="51">
        <v>40</v>
      </c>
      <c r="F365" s="196">
        <v>40</v>
      </c>
      <c r="G365" s="196">
        <v>40</v>
      </c>
    </row>
    <row r="366" spans="1:25" x14ac:dyDescent="0.25">
      <c r="A366" s="32"/>
      <c r="B366" s="82"/>
      <c r="C366" s="80" t="s">
        <v>378</v>
      </c>
      <c r="D366" s="81">
        <f>SUM(D367:D368)</f>
        <v>4500</v>
      </c>
      <c r="E366" s="81">
        <f>SUM(E367:E368)</f>
        <v>21274</v>
      </c>
      <c r="F366" s="81">
        <f>SUM(F367:F368)</f>
        <v>4500</v>
      </c>
      <c r="G366" s="81">
        <f>SUM(G367:G368)</f>
        <v>4500</v>
      </c>
    </row>
    <row r="367" spans="1:25" x14ac:dyDescent="0.25">
      <c r="A367" s="3"/>
      <c r="B367" s="31" t="s">
        <v>381</v>
      </c>
      <c r="C367" s="28" t="s">
        <v>190</v>
      </c>
      <c r="D367" s="196">
        <v>3360</v>
      </c>
      <c r="E367" s="51">
        <v>15764</v>
      </c>
      <c r="F367" s="196">
        <v>3360</v>
      </c>
      <c r="G367" s="196">
        <v>3360</v>
      </c>
    </row>
    <row r="368" spans="1:25" x14ac:dyDescent="0.25">
      <c r="A368" s="3"/>
      <c r="B368" s="31" t="s">
        <v>382</v>
      </c>
      <c r="C368" s="28" t="s">
        <v>191</v>
      </c>
      <c r="D368" s="196">
        <v>1140</v>
      </c>
      <c r="E368" s="51">
        <v>5510</v>
      </c>
      <c r="F368" s="196">
        <v>1140</v>
      </c>
      <c r="G368" s="196">
        <v>1140</v>
      </c>
    </row>
    <row r="369" spans="1:7" x14ac:dyDescent="0.25">
      <c r="A369" s="32"/>
      <c r="B369" s="82"/>
      <c r="C369" s="80" t="s">
        <v>379</v>
      </c>
      <c r="D369" s="81">
        <f>SUM(D370:D373)</f>
        <v>63000</v>
      </c>
      <c r="E369" s="81">
        <f>SUM(E370:E373)</f>
        <v>63000</v>
      </c>
      <c r="F369" s="81">
        <f>SUM(F370:F373)</f>
        <v>9000</v>
      </c>
      <c r="G369" s="81">
        <f>SUM(G370:G373)</f>
        <v>63000</v>
      </c>
    </row>
    <row r="370" spans="1:7" x14ac:dyDescent="0.25">
      <c r="A370" s="3"/>
      <c r="B370" s="31" t="s">
        <v>551</v>
      </c>
      <c r="C370" s="28" t="s">
        <v>194</v>
      </c>
      <c r="D370" s="196">
        <v>4300</v>
      </c>
      <c r="E370" s="51">
        <v>4300</v>
      </c>
      <c r="F370" s="196">
        <v>3300</v>
      </c>
      <c r="G370" s="196">
        <v>4300</v>
      </c>
    </row>
    <row r="371" spans="1:7" x14ac:dyDescent="0.25">
      <c r="A371" s="3"/>
      <c r="B371" s="31" t="s">
        <v>551</v>
      </c>
      <c r="C371" s="28" t="s">
        <v>195</v>
      </c>
      <c r="D371" s="196">
        <v>10000</v>
      </c>
      <c r="E371" s="51">
        <v>10000</v>
      </c>
      <c r="F371" s="196">
        <v>5000</v>
      </c>
      <c r="G371" s="196">
        <v>10000</v>
      </c>
    </row>
    <row r="372" spans="1:7" x14ac:dyDescent="0.25">
      <c r="A372" s="3"/>
      <c r="B372" s="31" t="s">
        <v>383</v>
      </c>
      <c r="C372" s="28" t="s">
        <v>552</v>
      </c>
      <c r="D372" s="196">
        <v>700</v>
      </c>
      <c r="E372" s="51">
        <v>700</v>
      </c>
      <c r="F372" s="196">
        <v>700</v>
      </c>
      <c r="G372" s="196">
        <v>700</v>
      </c>
    </row>
    <row r="373" spans="1:7" x14ac:dyDescent="0.25">
      <c r="A373" s="3"/>
      <c r="B373" s="31"/>
      <c r="C373" s="28" t="s">
        <v>550</v>
      </c>
      <c r="D373" s="196">
        <v>48000</v>
      </c>
      <c r="E373" s="51">
        <v>48000</v>
      </c>
      <c r="F373" s="196">
        <v>0</v>
      </c>
      <c r="G373" s="196">
        <v>48000</v>
      </c>
    </row>
    <row r="374" spans="1:7" x14ac:dyDescent="0.25">
      <c r="A374" s="83"/>
      <c r="B374" s="84"/>
      <c r="C374" s="80" t="s">
        <v>380</v>
      </c>
      <c r="D374" s="81">
        <f>SUM(D375:D378)</f>
        <v>3000</v>
      </c>
      <c r="E374" s="81">
        <f>SUM(E375:E378)</f>
        <v>3000</v>
      </c>
      <c r="F374" s="81">
        <f>SUM(F375:F378)</f>
        <v>3000</v>
      </c>
      <c r="G374" s="81">
        <f>SUM(G375:G378)</f>
        <v>3000</v>
      </c>
    </row>
    <row r="375" spans="1:7" x14ac:dyDescent="0.25">
      <c r="B375" s="31" t="s">
        <v>528</v>
      </c>
      <c r="C375" s="28" t="s">
        <v>190</v>
      </c>
      <c r="D375" s="196">
        <v>90</v>
      </c>
      <c r="E375" s="51">
        <v>90</v>
      </c>
      <c r="F375" s="196">
        <v>90</v>
      </c>
      <c r="G375" s="196">
        <v>90</v>
      </c>
    </row>
    <row r="376" spans="1:7" x14ac:dyDescent="0.25">
      <c r="B376" s="31" t="s">
        <v>529</v>
      </c>
      <c r="C376" s="28" t="s">
        <v>191</v>
      </c>
      <c r="D376" s="196">
        <v>30</v>
      </c>
      <c r="E376" s="51">
        <v>30</v>
      </c>
      <c r="F376" s="196">
        <v>30</v>
      </c>
      <c r="G376" s="196">
        <v>30</v>
      </c>
    </row>
    <row r="377" spans="1:7" x14ac:dyDescent="0.25">
      <c r="B377" s="31" t="s">
        <v>384</v>
      </c>
      <c r="C377" s="28" t="s">
        <v>196</v>
      </c>
      <c r="D377" s="196">
        <v>2000</v>
      </c>
      <c r="E377" s="51">
        <v>2000</v>
      </c>
      <c r="F377" s="196">
        <v>2000</v>
      </c>
      <c r="G377" s="196">
        <v>2000</v>
      </c>
    </row>
    <row r="378" spans="1:7" x14ac:dyDescent="0.25">
      <c r="B378" s="31" t="s">
        <v>385</v>
      </c>
      <c r="C378" s="28" t="s">
        <v>197</v>
      </c>
      <c r="D378" s="196">
        <v>880</v>
      </c>
      <c r="E378" s="51">
        <v>880</v>
      </c>
      <c r="F378" s="196">
        <v>880</v>
      </c>
      <c r="G378" s="196">
        <v>880</v>
      </c>
    </row>
    <row r="379" spans="1:7" x14ac:dyDescent="0.25">
      <c r="A379" s="83"/>
      <c r="B379" s="82"/>
      <c r="C379" s="80" t="s">
        <v>386</v>
      </c>
      <c r="D379" s="81">
        <f>SUM(D380:D382)</f>
        <v>3000</v>
      </c>
      <c r="E379" s="81">
        <f>SUM(E380:E382)</f>
        <v>3000</v>
      </c>
      <c r="F379" s="81">
        <f>SUM(F380:F382)</f>
        <v>3000</v>
      </c>
      <c r="G379" s="81">
        <f>SUM(G380:G382)</f>
        <v>3000</v>
      </c>
    </row>
    <row r="380" spans="1:7" x14ac:dyDescent="0.25">
      <c r="B380" s="31" t="s">
        <v>387</v>
      </c>
      <c r="C380" s="28" t="s">
        <v>199</v>
      </c>
      <c r="D380" s="196">
        <v>1000</v>
      </c>
      <c r="E380" s="51">
        <v>1000</v>
      </c>
      <c r="F380" s="196">
        <v>1000</v>
      </c>
      <c r="G380" s="196">
        <v>1000</v>
      </c>
    </row>
    <row r="381" spans="1:7" x14ac:dyDescent="0.25">
      <c r="B381" s="31" t="s">
        <v>388</v>
      </c>
      <c r="C381" s="28" t="s">
        <v>390</v>
      </c>
      <c r="D381" s="196">
        <v>1000</v>
      </c>
      <c r="E381" s="51">
        <v>1000</v>
      </c>
      <c r="F381" s="196">
        <v>1000</v>
      </c>
      <c r="G381" s="196">
        <v>1000</v>
      </c>
    </row>
    <row r="382" spans="1:7" x14ac:dyDescent="0.25">
      <c r="B382" s="31" t="s">
        <v>389</v>
      </c>
      <c r="C382" s="28" t="s">
        <v>117</v>
      </c>
      <c r="D382" s="196">
        <v>1000</v>
      </c>
      <c r="E382" s="51">
        <v>1000</v>
      </c>
      <c r="F382" s="196">
        <v>1000</v>
      </c>
      <c r="G382" s="196">
        <v>1000</v>
      </c>
    </row>
    <row r="383" spans="1:7" x14ac:dyDescent="0.25">
      <c r="A383" s="83"/>
      <c r="B383" s="79"/>
      <c r="C383" s="80" t="s">
        <v>397</v>
      </c>
      <c r="D383" s="81">
        <f>SUM(D384:D391)</f>
        <v>26650</v>
      </c>
      <c r="E383" s="81">
        <f>SUM(E384:E391)</f>
        <v>26650</v>
      </c>
      <c r="F383" s="81">
        <f>SUM(F384:F391)</f>
        <v>26650</v>
      </c>
      <c r="G383" s="81">
        <f>SUM(G384:G391)</f>
        <v>26650</v>
      </c>
    </row>
    <row r="384" spans="1:7" x14ac:dyDescent="0.25">
      <c r="B384" s="31" t="s">
        <v>391</v>
      </c>
      <c r="C384" s="28" t="s">
        <v>190</v>
      </c>
      <c r="D384" s="196">
        <v>18878</v>
      </c>
      <c r="E384" s="51">
        <v>18878</v>
      </c>
      <c r="F384" s="196">
        <v>18878</v>
      </c>
      <c r="G384" s="196">
        <v>18878</v>
      </c>
    </row>
    <row r="385" spans="1:7" x14ac:dyDescent="0.25">
      <c r="B385" s="31" t="s">
        <v>393</v>
      </c>
      <c r="C385" s="28" t="s">
        <v>370</v>
      </c>
      <c r="D385" s="196">
        <v>797</v>
      </c>
      <c r="E385" s="51">
        <v>797</v>
      </c>
      <c r="F385" s="196">
        <v>797</v>
      </c>
      <c r="G385" s="196">
        <v>797</v>
      </c>
    </row>
    <row r="386" spans="1:7" x14ac:dyDescent="0.25">
      <c r="B386" s="31" t="s">
        <v>613</v>
      </c>
      <c r="C386" s="28" t="s">
        <v>624</v>
      </c>
      <c r="D386" s="196"/>
      <c r="E386" s="51"/>
      <c r="F386" s="196"/>
      <c r="G386" s="196"/>
    </row>
    <row r="387" spans="1:7" x14ac:dyDescent="0.25">
      <c r="B387" s="31" t="s">
        <v>394</v>
      </c>
      <c r="C387" s="28" t="s">
        <v>191</v>
      </c>
      <c r="D387" s="196">
        <v>6875</v>
      </c>
      <c r="E387" s="51">
        <v>6875</v>
      </c>
      <c r="F387" s="196">
        <v>6875</v>
      </c>
      <c r="G387" s="196">
        <v>6875</v>
      </c>
    </row>
    <row r="388" spans="1:7" x14ac:dyDescent="0.25">
      <c r="B388" s="31" t="s">
        <v>392</v>
      </c>
      <c r="C388" s="28" t="s">
        <v>198</v>
      </c>
      <c r="D388" s="196">
        <v>0</v>
      </c>
      <c r="E388" s="51">
        <v>0</v>
      </c>
      <c r="F388" s="196">
        <v>0</v>
      </c>
      <c r="G388" s="196">
        <v>0</v>
      </c>
    </row>
    <row r="389" spans="1:7" x14ac:dyDescent="0.25">
      <c r="B389" s="33" t="s">
        <v>395</v>
      </c>
      <c r="C389" s="14" t="s">
        <v>396</v>
      </c>
      <c r="D389" s="196">
        <v>100</v>
      </c>
      <c r="E389" s="51">
        <v>100</v>
      </c>
      <c r="F389" s="196">
        <v>100</v>
      </c>
      <c r="G389" s="196">
        <v>100</v>
      </c>
    </row>
    <row r="390" spans="1:7" x14ac:dyDescent="0.25">
      <c r="B390" s="33" t="s">
        <v>312</v>
      </c>
      <c r="C390" s="14" t="s">
        <v>410</v>
      </c>
      <c r="D390" s="196"/>
      <c r="E390" s="51"/>
      <c r="F390" s="196"/>
      <c r="G390" s="196"/>
    </row>
    <row r="391" spans="1:7" x14ac:dyDescent="0.25">
      <c r="B391" s="33" t="s">
        <v>560</v>
      </c>
      <c r="C391" s="14" t="s">
        <v>193</v>
      </c>
      <c r="D391" s="196">
        <v>0</v>
      </c>
      <c r="E391" s="51">
        <v>0</v>
      </c>
      <c r="F391" s="196">
        <v>0</v>
      </c>
      <c r="G391" s="196">
        <v>0</v>
      </c>
    </row>
    <row r="392" spans="1:7" x14ac:dyDescent="0.25">
      <c r="A392" s="83"/>
      <c r="B392" s="82"/>
      <c r="C392" s="80" t="s">
        <v>404</v>
      </c>
      <c r="D392" s="81">
        <f>SUM(D393:D398)</f>
        <v>5000</v>
      </c>
      <c r="E392" s="81">
        <f>SUM(E393:E398)</f>
        <v>2729.5800000000004</v>
      </c>
      <c r="F392" s="81">
        <f>SUM(F393:F398)</f>
        <v>5000</v>
      </c>
      <c r="G392" s="81">
        <f>SUM(G393:G398)</f>
        <v>5000</v>
      </c>
    </row>
    <row r="393" spans="1:7" x14ac:dyDescent="0.25">
      <c r="A393" s="85"/>
      <c r="B393" s="48" t="s">
        <v>405</v>
      </c>
      <c r="C393" s="46" t="s">
        <v>190</v>
      </c>
      <c r="D393" s="196">
        <v>3180</v>
      </c>
      <c r="E393" s="51">
        <v>1808.91</v>
      </c>
      <c r="F393" s="196">
        <v>3180</v>
      </c>
      <c r="G393" s="196">
        <v>3180</v>
      </c>
    </row>
    <row r="394" spans="1:7" x14ac:dyDescent="0.25">
      <c r="A394" s="85"/>
      <c r="B394" s="48" t="s">
        <v>406</v>
      </c>
      <c r="C394" s="46" t="s">
        <v>191</v>
      </c>
      <c r="D394" s="196">
        <v>1090</v>
      </c>
      <c r="E394" s="51">
        <v>625.62</v>
      </c>
      <c r="F394" s="196">
        <v>1090</v>
      </c>
      <c r="G394" s="196">
        <v>1090</v>
      </c>
    </row>
    <row r="395" spans="1:7" x14ac:dyDescent="0.25">
      <c r="A395" s="85"/>
      <c r="B395" s="48" t="s">
        <v>407</v>
      </c>
      <c r="C395" s="46" t="s">
        <v>199</v>
      </c>
      <c r="D395" s="196">
        <v>0</v>
      </c>
      <c r="E395" s="51">
        <v>0</v>
      </c>
      <c r="F395" s="196">
        <v>0</v>
      </c>
      <c r="G395" s="196">
        <v>0</v>
      </c>
    </row>
    <row r="396" spans="1:7" x14ac:dyDescent="0.25">
      <c r="A396" s="85"/>
      <c r="B396" s="31" t="s">
        <v>430</v>
      </c>
      <c r="C396" s="28" t="s">
        <v>431</v>
      </c>
      <c r="D396" s="196">
        <v>30</v>
      </c>
      <c r="E396" s="51">
        <v>0</v>
      </c>
      <c r="F396" s="196">
        <v>30</v>
      </c>
      <c r="G396" s="196">
        <v>30</v>
      </c>
    </row>
    <row r="397" spans="1:7" x14ac:dyDescent="0.25">
      <c r="A397" s="85"/>
      <c r="B397" s="48" t="s">
        <v>408</v>
      </c>
      <c r="C397" s="46" t="s">
        <v>200</v>
      </c>
      <c r="D397" s="196">
        <v>700</v>
      </c>
      <c r="E397" s="51">
        <v>295.05</v>
      </c>
      <c r="F397" s="196">
        <v>700</v>
      </c>
      <c r="G397" s="196">
        <v>700</v>
      </c>
    </row>
    <row r="398" spans="1:7" x14ac:dyDescent="0.25">
      <c r="A398" s="85"/>
      <c r="B398" s="48" t="s">
        <v>409</v>
      </c>
      <c r="C398" s="46" t="s">
        <v>410</v>
      </c>
      <c r="D398" s="196">
        <v>0</v>
      </c>
      <c r="E398" s="51">
        <v>0</v>
      </c>
      <c r="F398" s="196">
        <v>0</v>
      </c>
      <c r="G398" s="196">
        <v>0</v>
      </c>
    </row>
    <row r="399" spans="1:7" x14ac:dyDescent="0.25">
      <c r="A399" s="83"/>
      <c r="B399" s="82"/>
      <c r="C399" s="80" t="s">
        <v>411</v>
      </c>
      <c r="D399" s="81">
        <f>SUM(D400:D403)</f>
        <v>15000</v>
      </c>
      <c r="E399" s="81">
        <f>SUM(E400:E403)</f>
        <v>48071</v>
      </c>
      <c r="F399" s="81">
        <f>SUM(F400:F403)</f>
        <v>15000</v>
      </c>
      <c r="G399" s="81">
        <f>SUM(G400:G403)</f>
        <v>15000</v>
      </c>
    </row>
    <row r="400" spans="1:7" x14ac:dyDescent="0.25">
      <c r="A400" s="85"/>
      <c r="B400" s="48" t="s">
        <v>412</v>
      </c>
      <c r="C400" s="46" t="s">
        <v>190</v>
      </c>
      <c r="D400" s="196">
        <v>11100</v>
      </c>
      <c r="E400" s="51">
        <v>35621</v>
      </c>
      <c r="F400" s="196">
        <v>11100</v>
      </c>
      <c r="G400" s="196">
        <v>11100</v>
      </c>
    </row>
    <row r="401" spans="1:7" x14ac:dyDescent="0.25">
      <c r="A401" s="85"/>
      <c r="B401" s="48" t="s">
        <v>413</v>
      </c>
      <c r="C401" s="46" t="s">
        <v>191</v>
      </c>
      <c r="D401" s="196">
        <v>3900</v>
      </c>
      <c r="E401" s="51">
        <v>12450</v>
      </c>
      <c r="F401" s="196">
        <v>3900</v>
      </c>
      <c r="G401" s="196">
        <v>3900</v>
      </c>
    </row>
    <row r="402" spans="1:7" x14ac:dyDescent="0.25">
      <c r="A402" s="85"/>
      <c r="B402" s="48" t="s">
        <v>608</v>
      </c>
      <c r="C402" s="46" t="s">
        <v>200</v>
      </c>
      <c r="D402" s="196">
        <v>0</v>
      </c>
      <c r="E402" s="51">
        <v>0</v>
      </c>
      <c r="F402" s="196">
        <v>0</v>
      </c>
      <c r="G402" s="196">
        <v>0</v>
      </c>
    </row>
    <row r="403" spans="1:7" x14ac:dyDescent="0.25">
      <c r="A403" s="85"/>
      <c r="B403" s="48" t="s">
        <v>609</v>
      </c>
      <c r="C403" s="46" t="s">
        <v>410</v>
      </c>
      <c r="D403" s="196">
        <v>0</v>
      </c>
      <c r="E403" s="51">
        <v>0</v>
      </c>
      <c r="F403" s="196">
        <v>0</v>
      </c>
      <c r="G403" s="196">
        <v>0</v>
      </c>
    </row>
    <row r="404" spans="1:7" x14ac:dyDescent="0.25">
      <c r="A404" s="39" t="s">
        <v>58</v>
      </c>
      <c r="B404" s="63"/>
      <c r="C404" s="39"/>
      <c r="D404" s="40">
        <f t="shared" ref="D404" si="19">D399+D392+D383+D379+D374+D369+D366+D358+D355+D352+D346+D339+D333+D330</f>
        <v>144920</v>
      </c>
      <c r="E404" s="40">
        <f>E399+E392+E383+E379+E374+E369+E366+E358+E355+E352+E346+E339+E333+E330</f>
        <v>205103.49000000002</v>
      </c>
      <c r="F404" s="40">
        <f>F399+F392+F383+F379+F374+F369+F366+F358+F355+F352+F346+F339+F333+F330</f>
        <v>90920</v>
      </c>
      <c r="G404" s="40">
        <f>G399+G392+G383+G379+G374+G369+G366+G358+G355+G352+G346+G339+G333+G330</f>
        <v>144920</v>
      </c>
    </row>
    <row r="405" spans="1:7" s="65" customFormat="1" x14ac:dyDescent="0.25">
      <c r="A405" s="76"/>
      <c r="B405" s="31">
        <v>711001</v>
      </c>
      <c r="C405" s="28" t="s">
        <v>636</v>
      </c>
      <c r="D405" s="98"/>
      <c r="E405" s="51">
        <v>0</v>
      </c>
      <c r="F405" s="196">
        <v>0</v>
      </c>
      <c r="G405" s="196">
        <v>0</v>
      </c>
    </row>
    <row r="406" spans="1:7" s="65" customFormat="1" x14ac:dyDescent="0.25">
      <c r="A406" s="76"/>
      <c r="B406" s="31">
        <v>711001</v>
      </c>
      <c r="C406" s="28" t="s">
        <v>637</v>
      </c>
      <c r="D406" s="98"/>
      <c r="E406" s="51">
        <v>0</v>
      </c>
      <c r="F406" s="196">
        <v>0</v>
      </c>
      <c r="G406" s="196">
        <v>0</v>
      </c>
    </row>
    <row r="407" spans="1:7" x14ac:dyDescent="0.25">
      <c r="B407" s="33">
        <v>717001</v>
      </c>
      <c r="C407" s="36" t="s">
        <v>81</v>
      </c>
      <c r="D407" s="181">
        <f>SUM(D408:D421)</f>
        <v>30000</v>
      </c>
      <c r="E407" s="181">
        <f>SUM(E408:E421)</f>
        <v>166513.26</v>
      </c>
      <c r="F407" s="204">
        <f>SUM(F408:F421)</f>
        <v>0</v>
      </c>
      <c r="G407" s="204">
        <f>SUM(G408:G421)</f>
        <v>30000</v>
      </c>
    </row>
    <row r="408" spans="1:7" x14ac:dyDescent="0.25">
      <c r="B408" s="173"/>
      <c r="C408" s="35" t="s">
        <v>570</v>
      </c>
      <c r="D408" s="89">
        <v>0</v>
      </c>
      <c r="E408" s="89"/>
      <c r="F408" s="89">
        <v>0</v>
      </c>
      <c r="G408" s="89">
        <v>0</v>
      </c>
    </row>
    <row r="409" spans="1:7" x14ac:dyDescent="0.25">
      <c r="B409" s="173"/>
      <c r="C409" s="35" t="s">
        <v>615</v>
      </c>
      <c r="D409" s="89">
        <v>0</v>
      </c>
      <c r="E409" s="176"/>
      <c r="F409" s="89">
        <v>0</v>
      </c>
      <c r="G409" s="89">
        <v>0</v>
      </c>
    </row>
    <row r="410" spans="1:7" x14ac:dyDescent="0.25">
      <c r="B410" s="173"/>
      <c r="C410" s="35" t="s">
        <v>606</v>
      </c>
      <c r="D410" s="89">
        <v>0</v>
      </c>
      <c r="E410" s="176"/>
      <c r="F410" s="89">
        <v>0</v>
      </c>
      <c r="G410" s="89">
        <v>0</v>
      </c>
    </row>
    <row r="411" spans="1:7" x14ac:dyDescent="0.25">
      <c r="B411" s="173"/>
      <c r="C411" s="35" t="s">
        <v>604</v>
      </c>
      <c r="D411" s="89">
        <v>0</v>
      </c>
      <c r="E411" s="176"/>
      <c r="F411" s="89">
        <v>0</v>
      </c>
      <c r="G411" s="89">
        <v>0</v>
      </c>
    </row>
    <row r="412" spans="1:7" x14ac:dyDescent="0.25">
      <c r="B412" s="173"/>
      <c r="C412" s="35" t="s">
        <v>617</v>
      </c>
      <c r="D412" s="89">
        <v>0</v>
      </c>
      <c r="E412" s="89"/>
      <c r="F412" s="89">
        <v>0</v>
      </c>
      <c r="G412" s="89">
        <v>0</v>
      </c>
    </row>
    <row r="413" spans="1:7" x14ac:dyDescent="0.25">
      <c r="B413" s="173"/>
      <c r="C413" s="35" t="s">
        <v>611</v>
      </c>
      <c r="D413" s="89">
        <v>0</v>
      </c>
      <c r="E413" s="176"/>
      <c r="F413" s="89">
        <v>0</v>
      </c>
      <c r="G413" s="89">
        <v>0</v>
      </c>
    </row>
    <row r="414" spans="1:7" x14ac:dyDescent="0.25">
      <c r="B414" s="173"/>
      <c r="C414" s="35" t="s">
        <v>618</v>
      </c>
      <c r="D414" s="89">
        <v>0</v>
      </c>
      <c r="E414" s="176"/>
      <c r="F414" s="89">
        <v>0</v>
      </c>
      <c r="G414" s="89">
        <v>0</v>
      </c>
    </row>
    <row r="415" spans="1:7" x14ac:dyDescent="0.25">
      <c r="B415" s="173"/>
      <c r="C415" s="35" t="s">
        <v>616</v>
      </c>
      <c r="D415" s="89">
        <v>0</v>
      </c>
      <c r="E415" s="176"/>
      <c r="F415" s="89">
        <v>0</v>
      </c>
      <c r="G415" s="89">
        <v>0</v>
      </c>
    </row>
    <row r="416" spans="1:7" x14ac:dyDescent="0.25">
      <c r="B416" s="173"/>
      <c r="C416" s="35" t="s">
        <v>626</v>
      </c>
      <c r="D416" s="89">
        <v>0</v>
      </c>
      <c r="E416" s="176"/>
      <c r="F416" s="89">
        <v>0</v>
      </c>
      <c r="G416" s="89">
        <v>0</v>
      </c>
    </row>
    <row r="417" spans="1:9" x14ac:dyDescent="0.25">
      <c r="B417" s="173"/>
      <c r="C417" s="35" t="s">
        <v>605</v>
      </c>
      <c r="D417" s="89">
        <v>0</v>
      </c>
      <c r="E417" s="176"/>
      <c r="F417" s="89">
        <v>0</v>
      </c>
      <c r="G417" s="89">
        <v>0</v>
      </c>
    </row>
    <row r="418" spans="1:9" x14ac:dyDescent="0.25">
      <c r="B418" s="173"/>
      <c r="C418" s="43" t="s">
        <v>621</v>
      </c>
      <c r="D418" s="89">
        <v>0</v>
      </c>
      <c r="E418" s="176"/>
      <c r="F418" s="89">
        <v>0</v>
      </c>
      <c r="G418" s="89">
        <v>0</v>
      </c>
      <c r="H418" s="180"/>
      <c r="I418" s="180"/>
    </row>
    <row r="419" spans="1:9" x14ac:dyDescent="0.25">
      <c r="B419" s="173"/>
      <c r="C419" s="43" t="s">
        <v>619</v>
      </c>
      <c r="D419" s="89">
        <v>0</v>
      </c>
      <c r="E419" s="176"/>
      <c r="F419" s="89">
        <v>0</v>
      </c>
      <c r="G419" s="89">
        <v>0</v>
      </c>
      <c r="H419" s="184"/>
      <c r="I419" s="184"/>
    </row>
    <row r="420" spans="1:9" x14ac:dyDescent="0.25">
      <c r="B420" s="173"/>
      <c r="C420" s="43" t="s">
        <v>620</v>
      </c>
      <c r="D420" s="89">
        <v>0</v>
      </c>
      <c r="E420" s="176"/>
      <c r="F420" s="89">
        <v>0</v>
      </c>
      <c r="G420" s="89">
        <v>0</v>
      </c>
      <c r="H420" s="203"/>
      <c r="I420" s="203"/>
    </row>
    <row r="421" spans="1:9" x14ac:dyDescent="0.25">
      <c r="B421" s="173"/>
      <c r="C421" s="43" t="s">
        <v>639</v>
      </c>
      <c r="D421" s="89">
        <v>30000</v>
      </c>
      <c r="E421" s="176">
        <v>166513.26</v>
      </c>
      <c r="F421" s="89">
        <v>0</v>
      </c>
      <c r="G421" s="89">
        <v>30000</v>
      </c>
      <c r="H421" s="184"/>
      <c r="I421" s="184"/>
    </row>
    <row r="422" spans="1:9" x14ac:dyDescent="0.25">
      <c r="B422" s="50"/>
      <c r="C422" s="48" t="s">
        <v>607</v>
      </c>
      <c r="D422" s="196">
        <v>0</v>
      </c>
      <c r="E422" s="51">
        <v>0</v>
      </c>
      <c r="F422" s="196">
        <v>0</v>
      </c>
      <c r="G422" s="196">
        <v>0</v>
      </c>
      <c r="H422" s="187"/>
      <c r="I422" s="187"/>
    </row>
    <row r="423" spans="1:9" s="65" customFormat="1" x14ac:dyDescent="0.25">
      <c r="A423" s="85"/>
      <c r="B423" s="50"/>
      <c r="C423" s="188" t="s">
        <v>555</v>
      </c>
      <c r="D423" s="196">
        <v>6949.44</v>
      </c>
      <c r="E423" s="51">
        <v>6949.44</v>
      </c>
      <c r="F423" s="196">
        <v>0</v>
      </c>
      <c r="G423" s="196">
        <v>6949.44</v>
      </c>
      <c r="H423" s="187"/>
      <c r="I423" s="187"/>
    </row>
    <row r="424" spans="1:9" s="65" customFormat="1" x14ac:dyDescent="0.25">
      <c r="A424" s="85"/>
      <c r="B424" s="50"/>
      <c r="C424" s="188" t="s">
        <v>657</v>
      </c>
      <c r="D424" s="196"/>
      <c r="E424" s="51">
        <v>487.44</v>
      </c>
      <c r="F424" s="196"/>
      <c r="G424" s="196"/>
      <c r="H424" s="203"/>
      <c r="I424" s="203"/>
    </row>
    <row r="425" spans="1:9" s="65" customFormat="1" x14ac:dyDescent="0.25">
      <c r="A425" s="85"/>
      <c r="B425" s="50"/>
      <c r="C425" s="188" t="s">
        <v>638</v>
      </c>
      <c r="D425" s="196">
        <v>14600</v>
      </c>
      <c r="E425" s="176">
        <v>16532.86</v>
      </c>
      <c r="F425" s="196">
        <v>0</v>
      </c>
      <c r="G425" s="196">
        <v>14600</v>
      </c>
      <c r="H425" s="203"/>
      <c r="I425" s="203"/>
    </row>
    <row r="426" spans="1:9" s="65" customFormat="1" x14ac:dyDescent="0.25">
      <c r="A426" s="85"/>
      <c r="B426" s="50"/>
      <c r="C426" s="188" t="s">
        <v>627</v>
      </c>
      <c r="D426" s="196">
        <v>0</v>
      </c>
      <c r="E426" s="197">
        <v>2147.7800000000002</v>
      </c>
      <c r="F426" s="196">
        <v>0</v>
      </c>
      <c r="G426" s="196">
        <v>0</v>
      </c>
      <c r="H426" s="195"/>
      <c r="I426" s="195"/>
    </row>
    <row r="427" spans="1:9" s="65" customFormat="1" x14ac:dyDescent="0.25">
      <c r="A427" s="85"/>
      <c r="B427" s="50"/>
      <c r="C427" s="188" t="s">
        <v>658</v>
      </c>
      <c r="D427" s="196"/>
      <c r="E427" s="197">
        <v>2785</v>
      </c>
      <c r="F427" s="196"/>
      <c r="G427" s="196"/>
      <c r="H427" s="203"/>
      <c r="I427" s="203"/>
    </row>
    <row r="428" spans="1:9" s="65" customFormat="1" x14ac:dyDescent="0.25">
      <c r="A428" s="85"/>
      <c r="B428" s="50"/>
      <c r="C428" s="188" t="s">
        <v>628</v>
      </c>
      <c r="D428" s="196">
        <v>0</v>
      </c>
      <c r="E428" s="197">
        <v>0</v>
      </c>
      <c r="F428" s="196">
        <v>0</v>
      </c>
      <c r="G428" s="196">
        <v>0</v>
      </c>
      <c r="H428" s="195"/>
      <c r="I428" s="195"/>
    </row>
    <row r="429" spans="1:9" x14ac:dyDescent="0.25">
      <c r="A429" s="39" t="s">
        <v>59</v>
      </c>
      <c r="B429" s="63"/>
      <c r="C429" s="39"/>
      <c r="D429" s="40">
        <f>SUM(D405:D407)+SUM(D422:D428)</f>
        <v>51549.440000000002</v>
      </c>
      <c r="E429" s="40">
        <f>SUM(E405:E407)+SUM(E422:E428)</f>
        <v>195415.78</v>
      </c>
      <c r="F429" s="40">
        <f>SUM(F405:F407)+SUM(F422:F428)</f>
        <v>0</v>
      </c>
      <c r="G429" s="40">
        <f>SUM(G405:G407)+SUM(G422:G428)</f>
        <v>51549.440000000002</v>
      </c>
    </row>
    <row r="430" spans="1:9" x14ac:dyDescent="0.25">
      <c r="A430" s="12" t="s">
        <v>82</v>
      </c>
      <c r="B430" s="64"/>
      <c r="C430" s="12"/>
      <c r="D430" s="168">
        <v>17289.490000000002</v>
      </c>
      <c r="E430" s="168">
        <v>17289.490000000002</v>
      </c>
      <c r="F430" s="245">
        <v>17501.080000000002</v>
      </c>
      <c r="G430" s="168">
        <v>17289.490000000002</v>
      </c>
    </row>
    <row r="431" spans="1:9" x14ac:dyDescent="0.25">
      <c r="A431" s="12" t="s">
        <v>217</v>
      </c>
      <c r="B431" s="64"/>
      <c r="C431" s="12"/>
      <c r="D431" s="38">
        <v>27576</v>
      </c>
      <c r="E431" s="38">
        <v>27576</v>
      </c>
      <c r="F431" s="243">
        <v>27576</v>
      </c>
      <c r="G431" s="38">
        <v>27576</v>
      </c>
    </row>
    <row r="432" spans="1:9" x14ac:dyDescent="0.25">
      <c r="A432" s="12" t="s">
        <v>83</v>
      </c>
      <c r="B432" s="64"/>
      <c r="C432" s="12"/>
      <c r="D432" s="168">
        <v>9083.19</v>
      </c>
      <c r="E432" s="168">
        <v>9083.19</v>
      </c>
      <c r="F432" s="245">
        <v>9175.76</v>
      </c>
      <c r="G432" s="168">
        <v>9083.19</v>
      </c>
    </row>
    <row r="433" spans="1:7" x14ac:dyDescent="0.25">
      <c r="A433" s="12" t="s">
        <v>60</v>
      </c>
      <c r="B433" s="64"/>
      <c r="C433" s="12"/>
      <c r="D433" s="168">
        <v>4498.32</v>
      </c>
      <c r="E433" s="168">
        <v>4498.32</v>
      </c>
      <c r="F433" s="168">
        <v>0</v>
      </c>
      <c r="G433" s="168">
        <v>4498.32</v>
      </c>
    </row>
    <row r="434" spans="1:7" x14ac:dyDescent="0.25">
      <c r="A434" s="12" t="s">
        <v>61</v>
      </c>
      <c r="B434" s="64"/>
      <c r="C434" s="12"/>
      <c r="D434" s="168">
        <v>0</v>
      </c>
      <c r="E434" s="168">
        <v>0</v>
      </c>
      <c r="F434" s="168">
        <v>0</v>
      </c>
      <c r="G434" s="168">
        <v>0</v>
      </c>
    </row>
    <row r="435" spans="1:7" s="50" customFormat="1" ht="12.75" x14ac:dyDescent="0.2">
      <c r="A435" s="12" t="s">
        <v>432</v>
      </c>
      <c r="B435" s="64"/>
      <c r="C435" s="12"/>
      <c r="D435" s="168">
        <v>30</v>
      </c>
      <c r="E435" s="168">
        <v>30</v>
      </c>
      <c r="F435" s="245">
        <v>30</v>
      </c>
      <c r="G435" s="168">
        <v>30</v>
      </c>
    </row>
    <row r="436" spans="1:7" s="50" customFormat="1" ht="12.75" x14ac:dyDescent="0.2">
      <c r="A436" s="39" t="s">
        <v>74</v>
      </c>
      <c r="B436" s="63"/>
      <c r="C436" s="39"/>
      <c r="D436" s="40">
        <f>SUM(D430:D435)</f>
        <v>58477.000000000007</v>
      </c>
      <c r="E436" s="40">
        <f>SUM(E430:E435)</f>
        <v>58477.000000000007</v>
      </c>
      <c r="F436" s="40">
        <f>SUM(F430:F435)</f>
        <v>54282.840000000004</v>
      </c>
      <c r="G436" s="40">
        <f>SUM(G430:G435)</f>
        <v>58477.000000000007</v>
      </c>
    </row>
    <row r="437" spans="1:7" s="50" customFormat="1" ht="12.75" x14ac:dyDescent="0.2">
      <c r="A437" s="1"/>
      <c r="B437" s="54"/>
      <c r="C437" s="1"/>
      <c r="D437" s="6"/>
      <c r="E437" s="6"/>
      <c r="F437" s="51"/>
      <c r="G437" s="51"/>
    </row>
    <row r="438" spans="1:7" s="50" customFormat="1" ht="12.75" x14ac:dyDescent="0.2">
      <c r="A438" s="7"/>
      <c r="B438" s="285" t="s">
        <v>73</v>
      </c>
      <c r="C438" s="285"/>
      <c r="D438" s="9">
        <f>D404+D329+D317+D312+D302+D297+D279+D271+D262+D238+D225+D219</f>
        <v>2822937.14</v>
      </c>
      <c r="E438" s="9">
        <f>E404+E329+E317+E312+E302+E297+E279+E271+E262+E238+E225+E219</f>
        <v>3195347.66</v>
      </c>
      <c r="F438" s="9">
        <f>F404+F329+F317+F312+F302+F297+F279+F271+F262+F238+F225+F219</f>
        <v>3106135.74</v>
      </c>
      <c r="G438" s="9">
        <f>G404+G329+G317+G312+G302+G297+G279+G271+G262+G238+G225+G219</f>
        <v>2822937.14</v>
      </c>
    </row>
    <row r="439" spans="1:7" s="50" customFormat="1" ht="12.75" x14ac:dyDescent="0.2">
      <c r="A439" s="1"/>
      <c r="B439" s="54"/>
      <c r="C439" s="1"/>
      <c r="D439" s="6"/>
      <c r="E439" s="6"/>
      <c r="F439" s="51"/>
      <c r="G439" s="51"/>
    </row>
    <row r="440" spans="1:7" s="50" customFormat="1" ht="12.75" x14ac:dyDescent="0.2">
      <c r="A440" s="7"/>
      <c r="B440" s="285" t="s">
        <v>68</v>
      </c>
      <c r="C440" s="285"/>
      <c r="D440" s="9">
        <f>D438+D429+D436</f>
        <v>2932963.58</v>
      </c>
      <c r="E440" s="9">
        <f>E438+E429+E436</f>
        <v>3449240.44</v>
      </c>
      <c r="F440" s="9">
        <f>F438+F429+F436</f>
        <v>3160418.58</v>
      </c>
      <c r="G440" s="9">
        <f>G438+G429+G436</f>
        <v>2932963.58</v>
      </c>
    </row>
    <row r="441" spans="1:7" x14ac:dyDescent="0.25">
      <c r="F441" s="51"/>
      <c r="G441" s="51"/>
    </row>
    <row r="442" spans="1:7" x14ac:dyDescent="0.25">
      <c r="F442" s="51"/>
      <c r="G442" s="51"/>
    </row>
    <row r="443" spans="1:7" x14ac:dyDescent="0.25">
      <c r="F443" s="98"/>
      <c r="G443" s="98"/>
    </row>
    <row r="444" spans="1:7" x14ac:dyDescent="0.25">
      <c r="F444" s="142"/>
      <c r="G444" s="142"/>
    </row>
    <row r="445" spans="1:7" x14ac:dyDescent="0.25">
      <c r="F445" s="142"/>
      <c r="G445" s="142"/>
    </row>
    <row r="446" spans="1:7" x14ac:dyDescent="0.25">
      <c r="F446" s="142"/>
      <c r="G446" s="142"/>
    </row>
    <row r="447" spans="1:7" x14ac:dyDescent="0.25">
      <c r="F447" s="142"/>
      <c r="G447" s="142"/>
    </row>
    <row r="448" spans="1:7" x14ac:dyDescent="0.25">
      <c r="F448" s="142"/>
      <c r="G448" s="142"/>
    </row>
    <row r="449" spans="6:7" x14ac:dyDescent="0.25">
      <c r="F449" s="142"/>
      <c r="G449" s="142"/>
    </row>
    <row r="450" spans="6:7" x14ac:dyDescent="0.25">
      <c r="F450" s="142"/>
      <c r="G450" s="142"/>
    </row>
    <row r="451" spans="6:7" x14ac:dyDescent="0.25">
      <c r="F451" s="98"/>
      <c r="G451" s="98"/>
    </row>
    <row r="453" spans="6:7" x14ac:dyDescent="0.25">
      <c r="F453" s="152"/>
      <c r="G453" s="152"/>
    </row>
    <row r="455" spans="6:7" x14ac:dyDescent="0.25">
      <c r="F455" s="152"/>
      <c r="G455" s="152"/>
    </row>
  </sheetData>
  <mergeCells count="12">
    <mergeCell ref="G100:G106"/>
    <mergeCell ref="E100:E106"/>
    <mergeCell ref="D100:D106"/>
    <mergeCell ref="F100:F106"/>
    <mergeCell ref="A1:F1"/>
    <mergeCell ref="B440:C440"/>
    <mergeCell ref="B438:C438"/>
    <mergeCell ref="A3:C3"/>
    <mergeCell ref="A85:C85"/>
    <mergeCell ref="B70:C70"/>
    <mergeCell ref="B80:C80"/>
    <mergeCell ref="B84:C84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H11"/>
  <sheetViews>
    <sheetView zoomScale="145" zoomScaleNormal="145" workbookViewId="0">
      <selection activeCell="E11" sqref="E11"/>
    </sheetView>
  </sheetViews>
  <sheetFormatPr defaultColWidth="9.140625" defaultRowHeight="15" x14ac:dyDescent="0.25"/>
  <cols>
    <col min="1" max="1" width="41.5703125" customWidth="1"/>
    <col min="2" max="5" width="22.5703125" customWidth="1"/>
    <col min="6" max="6" width="10" style="65" bestFit="1" customWidth="1"/>
    <col min="7" max="16384" width="9.140625" style="65"/>
  </cols>
  <sheetData>
    <row r="1" spans="1:8" ht="30.75" customHeight="1" x14ac:dyDescent="0.25">
      <c r="A1" s="163"/>
      <c r="B1" s="143" t="s">
        <v>659</v>
      </c>
      <c r="C1" s="144" t="s">
        <v>664</v>
      </c>
      <c r="D1" s="11" t="s">
        <v>644</v>
      </c>
      <c r="E1" s="11" t="s">
        <v>660</v>
      </c>
    </row>
    <row r="2" spans="1:8" ht="30.75" customHeight="1" x14ac:dyDescent="0.25">
      <c r="A2" s="17" t="s">
        <v>62</v>
      </c>
      <c r="B2" s="158">
        <f>'2022_navrh'!D70</f>
        <v>2834466.03</v>
      </c>
      <c r="C2" s="18">
        <f>'2022_navrh'!E70</f>
        <v>3261301.7199999997</v>
      </c>
      <c r="D2" s="22">
        <f>'2022_navrh'!F70</f>
        <v>3160388.58</v>
      </c>
      <c r="E2" s="22">
        <f>'2022_navrh'!G70</f>
        <v>3107899.68</v>
      </c>
    </row>
    <row r="3" spans="1:8" ht="30.75" customHeight="1" x14ac:dyDescent="0.25">
      <c r="A3" s="17" t="s">
        <v>63</v>
      </c>
      <c r="B3" s="158">
        <f>'2022_navrh'!D438</f>
        <v>2822937.14</v>
      </c>
      <c r="C3" s="18">
        <f>'2022_navrh'!E438</f>
        <v>3195347.66</v>
      </c>
      <c r="D3" s="22">
        <f>'2022_navrh'!F438</f>
        <v>3106135.74</v>
      </c>
      <c r="E3" s="22">
        <f>'2022_navrh'!G438</f>
        <v>2822937.14</v>
      </c>
    </row>
    <row r="4" spans="1:8" ht="30.75" customHeight="1" x14ac:dyDescent="0.25">
      <c r="A4" s="20" t="s">
        <v>75</v>
      </c>
      <c r="B4" s="159">
        <f>B2-B3</f>
        <v>11528.889999999665</v>
      </c>
      <c r="C4" s="21">
        <f>C2-C3</f>
        <v>65954.05999999959</v>
      </c>
      <c r="D4" s="21">
        <f>D2-D3</f>
        <v>54252.839999999851</v>
      </c>
      <c r="E4" s="21">
        <f>E2-E3</f>
        <v>284962.54000000004</v>
      </c>
    </row>
    <row r="5" spans="1:8" ht="30.75" customHeight="1" x14ac:dyDescent="0.25">
      <c r="A5" s="17" t="s">
        <v>64</v>
      </c>
      <c r="B5" s="158">
        <f>'2022_navrh'!D80</f>
        <v>135412.66</v>
      </c>
      <c r="C5" s="18">
        <f>'2022_navrh'!E80</f>
        <v>33297.229999999996</v>
      </c>
      <c r="D5" s="19">
        <f>'2022_navrh'!F80</f>
        <v>0</v>
      </c>
      <c r="E5" s="19">
        <f>'2022_navrh'!G80</f>
        <v>12949.439999999999</v>
      </c>
    </row>
    <row r="6" spans="1:8" ht="30.75" customHeight="1" x14ac:dyDescent="0.25">
      <c r="A6" s="17" t="s">
        <v>65</v>
      </c>
      <c r="B6" s="158">
        <f>'2022_navrh'!D429</f>
        <v>51549.440000000002</v>
      </c>
      <c r="C6" s="18">
        <f>'2022_navrh'!E429</f>
        <v>195415.78</v>
      </c>
      <c r="D6" s="19">
        <f>'2022_navrh'!F429</f>
        <v>0</v>
      </c>
      <c r="E6" s="19">
        <f>'2022_navrh'!G429</f>
        <v>51549.440000000002</v>
      </c>
    </row>
    <row r="7" spans="1:8" ht="30.75" customHeight="1" x14ac:dyDescent="0.25">
      <c r="A7" s="20" t="s">
        <v>76</v>
      </c>
      <c r="B7" s="159">
        <f>B5-B6</f>
        <v>83863.22</v>
      </c>
      <c r="C7" s="21">
        <f>C5-C6</f>
        <v>-162118.54999999999</v>
      </c>
      <c r="D7" s="21">
        <f>D5-D6</f>
        <v>0</v>
      </c>
      <c r="E7" s="21">
        <f>E5-E6</f>
        <v>-38600</v>
      </c>
    </row>
    <row r="8" spans="1:8" ht="30.75" customHeight="1" x14ac:dyDescent="0.25">
      <c r="A8" s="17" t="s">
        <v>66</v>
      </c>
      <c r="B8" s="158">
        <f>'2022_navrh'!D84</f>
        <v>30</v>
      </c>
      <c r="C8" s="18">
        <f>'2022_navrh'!E84</f>
        <v>170627.59</v>
      </c>
      <c r="D8" s="19">
        <f>'2022_navrh'!F84</f>
        <v>30</v>
      </c>
      <c r="E8" s="19">
        <f>'2022_navrh'!G84</f>
        <v>30</v>
      </c>
    </row>
    <row r="9" spans="1:8" ht="30.75" customHeight="1" x14ac:dyDescent="0.25">
      <c r="A9" s="17" t="s">
        <v>67</v>
      </c>
      <c r="B9" s="158">
        <f>'2022_navrh'!D436</f>
        <v>58477.000000000007</v>
      </c>
      <c r="C9" s="18">
        <f>'2022_navrh'!E436</f>
        <v>58477.000000000007</v>
      </c>
      <c r="D9" s="19">
        <f>'2022_navrh'!F436</f>
        <v>54282.840000000004</v>
      </c>
      <c r="E9" s="19">
        <f>'2022_navrh'!G436</f>
        <v>58477.000000000007</v>
      </c>
    </row>
    <row r="10" spans="1:8" ht="30.75" customHeight="1" x14ac:dyDescent="0.25">
      <c r="A10" s="20" t="s">
        <v>77</v>
      </c>
      <c r="B10" s="159">
        <f>B8-B9</f>
        <v>-58447.000000000007</v>
      </c>
      <c r="C10" s="21">
        <f>C8-C9</f>
        <v>112150.59</v>
      </c>
      <c r="D10" s="21">
        <f>D8-D9</f>
        <v>-54252.840000000004</v>
      </c>
      <c r="E10" s="21">
        <f>E8-E9</f>
        <v>-58447.000000000007</v>
      </c>
    </row>
    <row r="11" spans="1:8" ht="30.75" customHeight="1" x14ac:dyDescent="0.25">
      <c r="A11" s="149" t="s">
        <v>78</v>
      </c>
      <c r="B11" s="150">
        <f>B2+B5+B8-(B3+B6+B9)</f>
        <v>36945.10999999987</v>
      </c>
      <c r="C11" s="150">
        <f>C2+C5+C8-(C3+C6+C9)</f>
        <v>15986.099999999627</v>
      </c>
      <c r="D11" s="150">
        <f>D2+D5+D8-(D3+D6+D9)</f>
        <v>0</v>
      </c>
      <c r="E11" s="150">
        <f>E2+E5+E8-(E3+E6+E9)</f>
        <v>187915.54000000004</v>
      </c>
      <c r="F11" s="179"/>
      <c r="H11" s="17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Program_navrh</vt:lpstr>
      <vt:lpstr>2022_navrh</vt:lpstr>
      <vt:lpstr>2022_rek_navrh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</dc:creator>
  <cp:lastModifiedBy>primator</cp:lastModifiedBy>
  <cp:lastPrinted>2022-11-30T16:08:01Z</cp:lastPrinted>
  <dcterms:created xsi:type="dcterms:W3CDTF">2018-12-11T07:13:16Z</dcterms:created>
  <dcterms:modified xsi:type="dcterms:W3CDTF">2022-11-30T16:16:16Z</dcterms:modified>
</cp:coreProperties>
</file>