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porecova\Desktop\ROZPOČTY\Rozpočet 2026\"/>
    </mc:Choice>
  </mc:AlternateContent>
  <bookViews>
    <workbookView xWindow="0" yWindow="0" windowWidth="25905" windowHeight="12030" tabRatio="681" activeTab="1"/>
  </bookViews>
  <sheets>
    <sheet name="2025-2026" sheetId="7" r:id="rId1"/>
    <sheet name="Programový rozpočet 2026-2028" sheetId="9" r:id="rId2"/>
    <sheet name="2025-2026 rekapitulácia" sheetId="8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4" i="7" l="1"/>
  <c r="F228" i="7" l="1"/>
  <c r="G131" i="9" l="1"/>
  <c r="H131" i="9"/>
  <c r="H53" i="9" l="1"/>
  <c r="F164" i="9"/>
  <c r="H144" i="9"/>
  <c r="G144" i="9"/>
  <c r="E144" i="9"/>
  <c r="D144" i="9"/>
  <c r="E93" i="7" l="1"/>
  <c r="D93" i="7"/>
  <c r="D72" i="7"/>
  <c r="E310" i="7"/>
  <c r="D170" i="7"/>
  <c r="E170" i="7"/>
  <c r="E159" i="7"/>
  <c r="E72" i="7"/>
  <c r="F72" i="7"/>
  <c r="F204" i="7" l="1"/>
  <c r="F211" i="7" l="1"/>
  <c r="F458" i="7" l="1"/>
  <c r="F502" i="7" s="1"/>
  <c r="F364" i="7" l="1"/>
  <c r="F310" i="7"/>
  <c r="F317" i="7" s="1"/>
  <c r="F93" i="7" l="1"/>
  <c r="F30" i="7"/>
  <c r="F17" i="7"/>
  <c r="E458" i="7"/>
  <c r="E502" i="7" s="1"/>
  <c r="D443" i="7"/>
  <c r="D439" i="7"/>
  <c r="E364" i="7"/>
  <c r="E204" i="7"/>
  <c r="E17" i="7"/>
  <c r="D307" i="7" l="1"/>
  <c r="D144" i="7"/>
  <c r="F511" i="7"/>
  <c r="D379" i="7"/>
  <c r="F379" i="7"/>
  <c r="F307" i="7"/>
  <c r="F272" i="7"/>
  <c r="F249" i="7"/>
  <c r="F241" i="7"/>
  <c r="E211" i="7"/>
  <c r="D211" i="7"/>
  <c r="F196" i="7"/>
  <c r="F170" i="7"/>
  <c r="F164" i="7" s="1"/>
  <c r="F144" i="7"/>
  <c r="F125" i="7"/>
  <c r="F443" i="7" l="1"/>
  <c r="F439" i="7"/>
  <c r="F390" i="7"/>
  <c r="E131" i="9"/>
  <c r="D52" i="7"/>
  <c r="E511" i="7" l="1"/>
  <c r="E439" i="7" l="1"/>
  <c r="E443" i="7"/>
  <c r="E379" i="7" l="1"/>
  <c r="E333" i="7"/>
  <c r="E307" i="7"/>
  <c r="E249" i="7"/>
  <c r="E241" i="7"/>
  <c r="D241" i="7"/>
  <c r="E228" i="7"/>
  <c r="E208" i="7" s="1"/>
  <c r="E164" i="7" l="1"/>
  <c r="D161" i="7"/>
  <c r="D157" i="7"/>
  <c r="F157" i="7"/>
  <c r="F161" i="7"/>
  <c r="E161" i="7"/>
  <c r="E157" i="7"/>
  <c r="E144" i="7"/>
  <c r="E125" i="7"/>
  <c r="E30" i="7" l="1"/>
  <c r="E25" i="7"/>
  <c r="E52" i="7" l="1"/>
  <c r="F136" i="7" l="1"/>
  <c r="F270" i="7"/>
  <c r="F333" i="7"/>
  <c r="F349" i="7"/>
  <c r="D511" i="7"/>
  <c r="D458" i="7"/>
  <c r="D502" i="7" s="1"/>
  <c r="D249" i="7"/>
  <c r="F12" i="7"/>
  <c r="F98" i="7" l="1"/>
  <c r="G155" i="9" l="1"/>
  <c r="H155" i="9"/>
  <c r="G53" i="9" l="1"/>
  <c r="E164" i="9"/>
  <c r="D164" i="9"/>
  <c r="H164" i="9" l="1"/>
  <c r="G164" i="9"/>
  <c r="H161" i="9"/>
  <c r="G161" i="9"/>
  <c r="F161" i="9"/>
  <c r="E161" i="9"/>
  <c r="D161" i="9"/>
  <c r="H165" i="9"/>
  <c r="G165" i="9"/>
  <c r="F150" i="9"/>
  <c r="F148" i="9"/>
  <c r="E148" i="9"/>
  <c r="E155" i="9" s="1"/>
  <c r="D148" i="9"/>
  <c r="D155" i="9" s="1"/>
  <c r="H162" i="9"/>
  <c r="G162" i="9"/>
  <c r="F143" i="9"/>
  <c r="F142" i="9"/>
  <c r="F140" i="9"/>
  <c r="F135" i="9"/>
  <c r="F120" i="9"/>
  <c r="D120" i="9"/>
  <c r="H116" i="9"/>
  <c r="G116" i="9"/>
  <c r="F116" i="9"/>
  <c r="E116" i="9"/>
  <c r="D116" i="9"/>
  <c r="H112" i="9"/>
  <c r="G112" i="9"/>
  <c r="D112" i="9"/>
  <c r="H105" i="9"/>
  <c r="G105" i="9"/>
  <c r="H99" i="9"/>
  <c r="G99" i="9"/>
  <c r="F99" i="9"/>
  <c r="E99" i="9"/>
  <c r="D99" i="9"/>
  <c r="H95" i="9"/>
  <c r="G95" i="9"/>
  <c r="E95" i="9"/>
  <c r="D95" i="9"/>
  <c r="H90" i="9"/>
  <c r="G90" i="9"/>
  <c r="H79" i="9"/>
  <c r="G79" i="9"/>
  <c r="H73" i="9"/>
  <c r="G73" i="9"/>
  <c r="F71" i="9"/>
  <c r="E71" i="9"/>
  <c r="D71" i="9"/>
  <c r="H63" i="9"/>
  <c r="G63" i="9"/>
  <c r="H55" i="9"/>
  <c r="G55" i="9"/>
  <c r="F53" i="9"/>
  <c r="E53" i="9"/>
  <c r="D53" i="9"/>
  <c r="F51" i="9"/>
  <c r="E51" i="9"/>
  <c r="D51" i="9"/>
  <c r="F49" i="9"/>
  <c r="E49" i="9"/>
  <c r="D49" i="9"/>
  <c r="F47" i="9"/>
  <c r="D47" i="9"/>
  <c r="H25" i="9"/>
  <c r="H31" i="9" s="1"/>
  <c r="H158" i="9" s="1"/>
  <c r="G25" i="9"/>
  <c r="G31" i="9" s="1"/>
  <c r="G158" i="9" s="1"/>
  <c r="F25" i="9"/>
  <c r="F31" i="9" s="1"/>
  <c r="F158" i="9" s="1"/>
  <c r="E25" i="9"/>
  <c r="E31" i="9" s="1"/>
  <c r="E158" i="9" s="1"/>
  <c r="D25" i="9"/>
  <c r="D31" i="9" s="1"/>
  <c r="D158" i="9" s="1"/>
  <c r="F131" i="9" l="1"/>
  <c r="H159" i="9"/>
  <c r="H160" i="9" s="1"/>
  <c r="F144" i="9"/>
  <c r="F162" i="9" s="1"/>
  <c r="D131" i="9"/>
  <c r="F155" i="9"/>
  <c r="F165" i="9" s="1"/>
  <c r="F166" i="9" s="1"/>
  <c r="H163" i="9"/>
  <c r="F105" i="9"/>
  <c r="E63" i="9"/>
  <c r="F63" i="9"/>
  <c r="E90" i="9"/>
  <c r="D90" i="9"/>
  <c r="E162" i="9"/>
  <c r="E163" i="9" s="1"/>
  <c r="E165" i="9"/>
  <c r="E166" i="9" s="1"/>
  <c r="E79" i="9"/>
  <c r="F95" i="9"/>
  <c r="F55" i="9"/>
  <c r="F90" i="9"/>
  <c r="F73" i="9"/>
  <c r="D105" i="9"/>
  <c r="D162" i="9"/>
  <c r="D163" i="9" s="1"/>
  <c r="F79" i="9"/>
  <c r="D55" i="9"/>
  <c r="E73" i="9"/>
  <c r="E105" i="9"/>
  <c r="D79" i="9"/>
  <c r="E112" i="9"/>
  <c r="F112" i="9"/>
  <c r="E55" i="9"/>
  <c r="D73" i="9"/>
  <c r="D63" i="9"/>
  <c r="D165" i="9"/>
  <c r="D166" i="9" s="1"/>
  <c r="G163" i="9"/>
  <c r="G166" i="9"/>
  <c r="G159" i="9"/>
  <c r="G160" i="9" s="1"/>
  <c r="H166" i="9"/>
  <c r="D37" i="9"/>
  <c r="E37" i="9"/>
  <c r="F37" i="9"/>
  <c r="G37" i="9"/>
  <c r="H37" i="9"/>
  <c r="F163" i="9" l="1"/>
  <c r="G167" i="9"/>
  <c r="F159" i="9"/>
  <c r="F160" i="9" s="1"/>
  <c r="E159" i="9"/>
  <c r="E160" i="9" s="1"/>
  <c r="E167" i="9" s="1"/>
  <c r="D159" i="9"/>
  <c r="D160" i="9" s="1"/>
  <c r="D167" i="9" s="1"/>
  <c r="H167" i="9"/>
  <c r="F167" i="9" l="1"/>
  <c r="E384" i="7" l="1"/>
  <c r="E278" i="7" l="1"/>
  <c r="F223" i="7"/>
  <c r="F208" i="7" s="1"/>
  <c r="E12" i="7" l="1"/>
  <c r="E98" i="7"/>
  <c r="E104" i="7"/>
  <c r="E106" i="7"/>
  <c r="E114" i="7"/>
  <c r="E136" i="7"/>
  <c r="E124" i="7" s="1"/>
  <c r="E190" i="7"/>
  <c r="E196" i="7"/>
  <c r="E264" i="7"/>
  <c r="E266" i="7" s="1"/>
  <c r="E270" i="7"/>
  <c r="E272" i="7"/>
  <c r="E280" i="7"/>
  <c r="E289" i="7"/>
  <c r="E317" i="7"/>
  <c r="E318" i="7" s="1"/>
  <c r="E322" i="7"/>
  <c r="E325" i="7"/>
  <c r="E328" i="7"/>
  <c r="E327" i="7" s="1"/>
  <c r="E349" i="7"/>
  <c r="E350" i="7" s="1"/>
  <c r="E354" i="7"/>
  <c r="E360" i="7"/>
  <c r="E366" i="7"/>
  <c r="E380" i="7"/>
  <c r="E381" i="7"/>
  <c r="E390" i="7"/>
  <c r="E398" i="7"/>
  <c r="E401" i="7"/>
  <c r="E406" i="7"/>
  <c r="E411" i="7"/>
  <c r="E415" i="7"/>
  <c r="E427" i="7"/>
  <c r="E434" i="7"/>
  <c r="E449" i="7" l="1"/>
  <c r="E367" i="7"/>
  <c r="E308" i="7"/>
  <c r="E73" i="7"/>
  <c r="E99" i="7" s="1"/>
  <c r="E361" i="7"/>
  <c r="E345" i="7"/>
  <c r="E326" i="7"/>
  <c r="E105" i="7"/>
  <c r="E255" i="7" s="1"/>
  <c r="E281" i="7"/>
  <c r="E260" i="7" l="1"/>
  <c r="E513" i="7" s="1"/>
  <c r="F434" i="7" l="1"/>
  <c r="F427" i="7"/>
  <c r="F415" i="7"/>
  <c r="F411" i="7"/>
  <c r="F406" i="7"/>
  <c r="F401" i="7"/>
  <c r="F398" i="7"/>
  <c r="F384" i="7"/>
  <c r="F381" i="7"/>
  <c r="F380" i="7"/>
  <c r="F366" i="7"/>
  <c r="F360" i="7"/>
  <c r="F354" i="7"/>
  <c r="F350" i="7"/>
  <c r="F328" i="7"/>
  <c r="F327" i="7" s="1"/>
  <c r="F325" i="7"/>
  <c r="F322" i="7"/>
  <c r="F318" i="7"/>
  <c r="F289" i="7"/>
  <c r="F280" i="7"/>
  <c r="F278" i="7"/>
  <c r="F264" i="7"/>
  <c r="F266" i="7" s="1"/>
  <c r="F190" i="7"/>
  <c r="F114" i="7"/>
  <c r="F106" i="7"/>
  <c r="F104" i="7"/>
  <c r="F25" i="7"/>
  <c r="D349" i="7"/>
  <c r="F449" i="7" l="1"/>
  <c r="F52" i="7"/>
  <c r="F73" i="7" s="1"/>
  <c r="F99" i="7" s="1"/>
  <c r="F361" i="7"/>
  <c r="F308" i="7"/>
  <c r="F105" i="7"/>
  <c r="F326" i="7"/>
  <c r="F345" i="7"/>
  <c r="F281" i="7"/>
  <c r="F367" i="7"/>
  <c r="F255" i="7" l="1"/>
  <c r="F260" i="7" s="1"/>
  <c r="D9" i="8"/>
  <c r="D8" i="8"/>
  <c r="D5" i="8"/>
  <c r="F513" i="7" l="1"/>
  <c r="F515" i="7" s="1"/>
  <c r="D6" i="8"/>
  <c r="D2" i="8"/>
  <c r="D3" i="8" l="1"/>
  <c r="D390" i="7"/>
  <c r="C9" i="8" l="1"/>
  <c r="C8" i="8"/>
  <c r="C5" i="8"/>
  <c r="B9" i="8"/>
  <c r="D434" i="7"/>
  <c r="D427" i="7"/>
  <c r="D415" i="7"/>
  <c r="D411" i="7"/>
  <c r="D406" i="7"/>
  <c r="D401" i="7"/>
  <c r="D398" i="7"/>
  <c r="D384" i="7"/>
  <c r="D381" i="7"/>
  <c r="D366" i="7"/>
  <c r="D364" i="7"/>
  <c r="D360" i="7"/>
  <c r="D354" i="7"/>
  <c r="D333" i="7"/>
  <c r="D327" i="7"/>
  <c r="D325" i="7"/>
  <c r="D322" i="7"/>
  <c r="D310" i="7"/>
  <c r="D289" i="7"/>
  <c r="D280" i="7"/>
  <c r="D278" i="7"/>
  <c r="D272" i="7"/>
  <c r="D270" i="7"/>
  <c r="D264" i="7"/>
  <c r="D204" i="7"/>
  <c r="D196" i="7"/>
  <c r="D136" i="7"/>
  <c r="D114" i="7"/>
  <c r="D106" i="7"/>
  <c r="D104" i="7"/>
  <c r="D98" i="7"/>
  <c r="B8" i="8" s="1"/>
  <c r="B5" i="8"/>
  <c r="D12" i="7"/>
  <c r="D449" i="7" l="1"/>
  <c r="D281" i="7"/>
  <c r="B6" i="8"/>
  <c r="D317" i="7"/>
  <c r="D380" i="7"/>
  <c r="D350" i="7"/>
  <c r="D266" i="7"/>
  <c r="D164" i="7"/>
  <c r="D10" i="8"/>
  <c r="D367" i="7"/>
  <c r="D105" i="7"/>
  <c r="D326" i="7"/>
  <c r="C10" i="8"/>
  <c r="D308" i="7"/>
  <c r="D208" i="7"/>
  <c r="D345" i="7"/>
  <c r="D361" i="7"/>
  <c r="C2" i="8"/>
  <c r="D7" i="8" l="1"/>
  <c r="D318" i="7"/>
  <c r="D73" i="7"/>
  <c r="B2" i="8" l="1"/>
  <c r="D99" i="7"/>
  <c r="C3" i="8"/>
  <c r="D260" i="7"/>
  <c r="D513" i="7" s="1"/>
  <c r="D515" i="7" s="1"/>
  <c r="D11" i="8"/>
  <c r="B3" i="8" l="1"/>
  <c r="C4" i="8"/>
  <c r="D4" i="8"/>
  <c r="B7" i="8" l="1"/>
  <c r="B10" i="8" l="1"/>
  <c r="B11" i="8" l="1"/>
  <c r="B4" i="8"/>
  <c r="E515" i="7" l="1"/>
  <c r="C6" i="8" l="1"/>
  <c r="C11" i="8" l="1"/>
  <c r="C7" i="8"/>
</calcChain>
</file>

<file path=xl/comments1.xml><?xml version="1.0" encoding="utf-8"?>
<comments xmlns="http://schemas.openxmlformats.org/spreadsheetml/2006/main">
  <authors>
    <author>Primator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Odhad založený podľa Rady pre rozpočtovú zodpovednosť 09/2025</t>
        </r>
      </text>
    </comment>
    <comment ref="F10" authorId="0" shapeId="0">
      <text>
        <r>
          <rPr>
            <b/>
            <sz val="9"/>
            <color indexed="81"/>
            <rFont val="Segoe UI"/>
            <charset val="1"/>
          </rPr>
          <t>Primator:</t>
        </r>
        <r>
          <rPr>
            <sz val="9"/>
            <color indexed="81"/>
            <rFont val="Segoe UI"/>
            <charset val="1"/>
          </rPr>
          <t xml:space="preserve">
Podľa skutočnosti r. 2025</t>
        </r>
      </text>
    </comment>
    <comment ref="F23" authorId="0" shapeId="0">
      <text>
        <r>
          <rPr>
            <b/>
            <sz val="9"/>
            <color indexed="81"/>
            <rFont val="Segoe UI"/>
            <charset val="1"/>
          </rPr>
          <t>Primator:</t>
        </r>
        <r>
          <rPr>
            <sz val="9"/>
            <color indexed="81"/>
            <rFont val="Segoe UI"/>
            <charset val="1"/>
          </rPr>
          <t xml:space="preserve">
Podľa uzatvorených zmlúv. V r. 2026 budem zmluvy uzatvárať na 5 rokov.</t>
        </r>
      </text>
    </comment>
    <comment ref="F216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Náklady na údržbu mesta prostredníctvom sociálneho podniku.</t>
        </r>
      </text>
    </comment>
    <comment ref="F329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počtu detí</t>
        </r>
      </text>
    </comment>
    <comment ref="F330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počtu detí.</t>
        </r>
      </text>
    </comment>
    <comment ref="F332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Podľa počtu žiakov.
R. 2025: 113+121= 234 žiakov
R. 2026: 135+140= 275 žiakov</t>
        </r>
      </text>
    </comment>
    <comment ref="F362" authorId="0" shapeId="0">
      <text>
        <r>
          <rPr>
            <b/>
            <sz val="9"/>
            <color indexed="81"/>
            <rFont val="Segoe UI"/>
            <family val="2"/>
            <charset val="238"/>
          </rPr>
          <t>Primator:</t>
        </r>
        <r>
          <rPr>
            <sz val="9"/>
            <color indexed="81"/>
            <rFont val="Segoe UI"/>
            <family val="2"/>
            <charset val="238"/>
          </rPr>
          <t xml:space="preserve">
Nie je až taký veľký dopyt.</t>
        </r>
      </text>
    </comment>
  </commentList>
</comments>
</file>

<file path=xl/sharedStrings.xml><?xml version="1.0" encoding="utf-8"?>
<sst xmlns="http://schemas.openxmlformats.org/spreadsheetml/2006/main" count="944" uniqueCount="772">
  <si>
    <t>Príjmová časť</t>
  </si>
  <si>
    <t>Ek.klas</t>
  </si>
  <si>
    <t>Text</t>
  </si>
  <si>
    <t>Výnos dane z príjmov</t>
  </si>
  <si>
    <t>Daň z nehnuteľnosti - pozemky</t>
  </si>
  <si>
    <t xml:space="preserve">Daň z nehnuteľnosti -stavby </t>
  </si>
  <si>
    <t>Daň z nehnuteľnosti -byty</t>
  </si>
  <si>
    <t>Daň za psa</t>
  </si>
  <si>
    <t>Poplatok za komunálny odpad</t>
  </si>
  <si>
    <t xml:space="preserve">Daňové príjmy spolu </t>
  </si>
  <si>
    <t xml:space="preserve">Príjmy z prenajatých pozemkov </t>
  </si>
  <si>
    <t>Správne poplatky</t>
  </si>
  <si>
    <t>Príjem za porušenie predpisov</t>
  </si>
  <si>
    <t>Za znečisťovanie ovzdušia</t>
  </si>
  <si>
    <t>Príjem za škody</t>
  </si>
  <si>
    <t>Z vratiek</t>
  </si>
  <si>
    <t>Vlastné príjmy školy</t>
  </si>
  <si>
    <t>Vlastné príjmy školy-školská jedáleň</t>
  </si>
  <si>
    <t xml:space="preserve">Nedaňové príjmy spolu </t>
  </si>
  <si>
    <t xml:space="preserve">Dotácia na matriku </t>
  </si>
  <si>
    <t>Transfery spolu</t>
  </si>
  <si>
    <t>BEŽNÉ PRÍJMY SPOLU</t>
  </si>
  <si>
    <t>reprezentačné výdavky</t>
  </si>
  <si>
    <t>Podprogram 1.1 Výkon funkcie primátora</t>
  </si>
  <si>
    <t>mzdové prostriedky - primátor mesta</t>
  </si>
  <si>
    <t>mzdové prostriedky - hlavný konrolór</t>
  </si>
  <si>
    <t>Výdavková časť</t>
  </si>
  <si>
    <t>doplnkové dôchodkové sporenie</t>
  </si>
  <si>
    <t>Podprogram 1.2 Výkon administratívy a prevádzky</t>
  </si>
  <si>
    <t>Program č. 1: Manažment a kontrola</t>
  </si>
  <si>
    <t>Podprogram 2.1 Zasadnutia orgánov mesta</t>
  </si>
  <si>
    <t>Podprogram 2.2 Zabezpečenie úkonov s voľbami</t>
  </si>
  <si>
    <t>Program č. 2: Interné služby mesta</t>
  </si>
  <si>
    <t>Program č. 3: Služby občanom</t>
  </si>
  <si>
    <t>Podprogram 3.6 Cintorínske a pohrebné služby</t>
  </si>
  <si>
    <t>Podprogram 3.7 Mestský rozhlas</t>
  </si>
  <si>
    <t>Podprogram 3.1 Organizácia obč. obradov</t>
  </si>
  <si>
    <t>Podprogram 3.4 Evidencia psov v meste</t>
  </si>
  <si>
    <t>Podprogram 4.1 Verejný poriadok a bezpečnosť</t>
  </si>
  <si>
    <t>Podprogram 4.2 Ochrana pred požiarmi</t>
  </si>
  <si>
    <t>Program č. 4: Bezpečnosť a poriadok</t>
  </si>
  <si>
    <t>Podprogram 5.1 Odvoz odpadu</t>
  </si>
  <si>
    <t>Program č. 5: Odpadové hospodárstvo</t>
  </si>
  <si>
    <t>Podprogram 6.1 Správa a údržba pozemných komunikácii</t>
  </si>
  <si>
    <t>Príjem pre CVČ od iných  obcí</t>
  </si>
  <si>
    <t>Program č. 7: Vzdelávanie</t>
  </si>
  <si>
    <t>Podprogram 8.1  Podpora kultúrnych podujatí</t>
  </si>
  <si>
    <t>Program č. 8: Kultúra</t>
  </si>
  <si>
    <t>Podprogram 10.1 Verejné osvetlenie</t>
  </si>
  <si>
    <t>Podprogram 10.2 Verejná zeleň</t>
  </si>
  <si>
    <t>Program č. 10: Prostredie pre život</t>
  </si>
  <si>
    <t>Podprogram 11.1 Pomoc občanom v starobe</t>
  </si>
  <si>
    <t>Podprogram 11.2 Klub dôchodcov</t>
  </si>
  <si>
    <t>Program č. 11: Sociálne služby</t>
  </si>
  <si>
    <t>Podprogram 12.1 Bytové hospdárstvo</t>
  </si>
  <si>
    <t>Program č. 12: Bytové hospodárstvo</t>
  </si>
  <si>
    <t>Program č. 13: Transfery a dotácie</t>
  </si>
  <si>
    <t>Program č. 14: Kapitálové výdavky</t>
  </si>
  <si>
    <t>Bežné príjmy:</t>
  </si>
  <si>
    <t>Bežné výdaje:</t>
  </si>
  <si>
    <t>Kapitálové príjmy:</t>
  </si>
  <si>
    <t>Kapitálové výdaje:</t>
  </si>
  <si>
    <t>Finančné operácie príjem:</t>
  </si>
  <si>
    <t xml:space="preserve">Finančné operácie výdaj:                                                                         </t>
  </si>
  <si>
    <t>VÝDAVKY SPOLU</t>
  </si>
  <si>
    <t>KAPITÁLOVÉ PRÍJMY SPOLU</t>
  </si>
  <si>
    <t>PRÍJMY - FINANČNÉ OPERÁCIE SPOLU</t>
  </si>
  <si>
    <t>životné jubileá</t>
  </si>
  <si>
    <t>BEŽNÉ VÝDAVKY SPOLU</t>
  </si>
  <si>
    <t>Program č. 15: Finančné operácie</t>
  </si>
  <si>
    <t>Hospodársky výsledok - bežný rozpočet:</t>
  </si>
  <si>
    <t>Hospodársky výsledok - kapitálový rozpočet:</t>
  </si>
  <si>
    <t>Hospodársky výsledok - finančné operácie:</t>
  </si>
  <si>
    <t xml:space="preserve">Hospodársky výsledok - mesto </t>
  </si>
  <si>
    <t>Daň za verejné priestranstvo</t>
  </si>
  <si>
    <t>Program č. 6: Pozemné komunikácie</t>
  </si>
  <si>
    <t>Stavebné akcie mesta</t>
  </si>
  <si>
    <t>Podprogram 15.1 Splátky záväzku voči ŠFRB  - ul. Sv. Anny</t>
  </si>
  <si>
    <t>Podprogram 15.6 Splátka úveru ŠFRB -ul. Lesná</t>
  </si>
  <si>
    <t>mikrodotácie</t>
  </si>
  <si>
    <t>Elektrická energia</t>
  </si>
  <si>
    <t>NC Shop</t>
  </si>
  <si>
    <t>Lesy s.r.o</t>
  </si>
  <si>
    <t>Dom služieb</t>
  </si>
  <si>
    <t>ObZS</t>
  </si>
  <si>
    <t>Knižnica</t>
  </si>
  <si>
    <t>MsKS</t>
  </si>
  <si>
    <t>Plyn</t>
  </si>
  <si>
    <t>Kasárne</t>
  </si>
  <si>
    <t>Vodné, stočné</t>
  </si>
  <si>
    <t>Fitnes-Reľovská</t>
  </si>
  <si>
    <t>Baštová 2</t>
  </si>
  <si>
    <t>Elektrická energia, plyn</t>
  </si>
  <si>
    <t>Poštové služby</t>
  </si>
  <si>
    <t>Telekomunikačné služby</t>
  </si>
  <si>
    <t>Interiérové vybavenie</t>
  </si>
  <si>
    <t>Výpočtová technika</t>
  </si>
  <si>
    <t>Telekomunikačná technika</t>
  </si>
  <si>
    <t>Prevádzkové stroje, prístroje, technika .....</t>
  </si>
  <si>
    <t>Všeobecný materiál</t>
  </si>
  <si>
    <t>Čistiace prostriedky - Dom služieb</t>
  </si>
  <si>
    <t>Čistiace prostriedky - ObZS</t>
  </si>
  <si>
    <t>Všeobecný materiál - MsKS</t>
  </si>
  <si>
    <t>Čistiace prostriedky - MsKS</t>
  </si>
  <si>
    <t>Kancelárske potreby - matrika</t>
  </si>
  <si>
    <t>Kancelárske potreby - knižnica</t>
  </si>
  <si>
    <t>Všeobecný materiál - knižnica</t>
  </si>
  <si>
    <t>Knihy, časopisy, noviny ...</t>
  </si>
  <si>
    <t>Knihy, časopisy, noviny ... - knižnica</t>
  </si>
  <si>
    <t>Pracovné odevy, obuv, pomôcky</t>
  </si>
  <si>
    <t>Softvér a licencie</t>
  </si>
  <si>
    <t>Servis, údržba a opravy</t>
  </si>
  <si>
    <t>Prepravné a nájom dopravných prostriedkov</t>
  </si>
  <si>
    <t>Karty, známky, poplatky</t>
  </si>
  <si>
    <t>Údržba výpočtovej techniky</t>
  </si>
  <si>
    <t>Údržba špeciálnch strojov, prístrojov a ObZS</t>
  </si>
  <si>
    <t>Údržba softvéru</t>
  </si>
  <si>
    <t>Údržba budov, objektov a ich častí</t>
  </si>
  <si>
    <t>Údržba prev. strojov, prístrojov, techn. a náradia</t>
  </si>
  <si>
    <t>Školenia, kurzy, semináre, porady ...</t>
  </si>
  <si>
    <t>Všeobecné služby</t>
  </si>
  <si>
    <t>Všeobecné služby - MsKS</t>
  </si>
  <si>
    <t>Špeciálne služby</t>
  </si>
  <si>
    <t>Náhrady</t>
  </si>
  <si>
    <t>Cestovné náhrady</t>
  </si>
  <si>
    <t xml:space="preserve">Stravovanie - zamestnanci </t>
  </si>
  <si>
    <t>Stravovanie - matrika</t>
  </si>
  <si>
    <t>Stravovanie - TSP</t>
  </si>
  <si>
    <t>Poistné</t>
  </si>
  <si>
    <t>Prídel do sociálneho fondu</t>
  </si>
  <si>
    <t>Sociálny fond - matrika</t>
  </si>
  <si>
    <t>Sociálny fond - TSP</t>
  </si>
  <si>
    <t>Odmeny - dohody o prácach mimo prac. pomeru</t>
  </si>
  <si>
    <t>Preddavky - pokladňa</t>
  </si>
  <si>
    <t>Pokuty, penále</t>
  </si>
  <si>
    <t>Zúčtovanie miezd</t>
  </si>
  <si>
    <t>Dane</t>
  </si>
  <si>
    <t>banke - SZaRB</t>
  </si>
  <si>
    <t>Poistné do sociálnej poisťovne</t>
  </si>
  <si>
    <t>Odmeny a príspevky</t>
  </si>
  <si>
    <t>Poistné do zdravotných poisťovní</t>
  </si>
  <si>
    <t>Všeobecný materiál - ZPOZ</t>
  </si>
  <si>
    <t>Pracovné prostriedky - ZPOZ</t>
  </si>
  <si>
    <t>Všeobecný materiál - poplatky za psa</t>
  </si>
  <si>
    <t>Dom smútku - vodné a stočné</t>
  </si>
  <si>
    <t>Mestský rozhlas - všeobecné služby</t>
  </si>
  <si>
    <t>Palivo, mazivá, špeciálne kvapaliny</t>
  </si>
  <si>
    <t>Všeobecné služby - MsP</t>
  </si>
  <si>
    <t>Palivo, mazivá, špeciálne kvapaliny - MsP</t>
  </si>
  <si>
    <t>Pracovné odevy, obuv a pracovné pomôcky - MsP</t>
  </si>
  <si>
    <t>Vodné a stočné</t>
  </si>
  <si>
    <t>Servis, údržba, opravy</t>
  </si>
  <si>
    <t>Súťaže</t>
  </si>
  <si>
    <t>Všeobecný materiál - Ekos konvy</t>
  </si>
  <si>
    <t>Všeobecné služby - Ekos vrecia</t>
  </si>
  <si>
    <t>Všeobecné služby - Ekos kontajner</t>
  </si>
  <si>
    <t>Všeobecné služby - Ekos konvy</t>
  </si>
  <si>
    <t>Škola Sv. Klementa Hofbauera</t>
  </si>
  <si>
    <t>Školský internát ŠZŠI</t>
  </si>
  <si>
    <t>Školská jedáleň  ŠZŠI</t>
  </si>
  <si>
    <t>CVČ pátra A. Krajčíka</t>
  </si>
  <si>
    <t>Súkromná ZUŠ</t>
  </si>
  <si>
    <t>ZŠ s MŠ</t>
  </si>
  <si>
    <t>Školská jedáleň - vlastné príjmy</t>
  </si>
  <si>
    <t>CVČ - príjem od iných obcí</t>
  </si>
  <si>
    <t>kultúra</t>
  </si>
  <si>
    <t>Všeobecný materiál - kultúrna komisia</t>
  </si>
  <si>
    <t>Údržba prevádzkových strojov a náradia</t>
  </si>
  <si>
    <t>Transfer - Klub dôchodcov</t>
  </si>
  <si>
    <t>Energie</t>
  </si>
  <si>
    <t>Údržba prevádzkových strojov, prístrojov, tech.  ...</t>
  </si>
  <si>
    <t>Údržba budov, objektov alebo ich častí</t>
  </si>
  <si>
    <t>Poplatky a odvody</t>
  </si>
  <si>
    <t>ZŠ s MŠ - prenesené kompetencie</t>
  </si>
  <si>
    <t>ZŠ s MŠ - vlastné príjmy</t>
  </si>
  <si>
    <t>odmeny</t>
  </si>
  <si>
    <t>Mzdové prostriedky</t>
  </si>
  <si>
    <t>Odvody</t>
  </si>
  <si>
    <t>mzdy</t>
  </si>
  <si>
    <t>odvody</t>
  </si>
  <si>
    <t>matrika</t>
  </si>
  <si>
    <t>pracovné odevy</t>
  </si>
  <si>
    <t>príspevok na stravu MŠ</t>
  </si>
  <si>
    <t>príspevok na stravu ZŠ</t>
  </si>
  <si>
    <t>potraviny</t>
  </si>
  <si>
    <t>iné náhrady</t>
  </si>
  <si>
    <t>poštové a telekomunikačné služby</t>
  </si>
  <si>
    <t>všeobecný materiál</t>
  </si>
  <si>
    <t>príspevok na stravovanie</t>
  </si>
  <si>
    <t>domáca opatrovateľská služba</t>
  </si>
  <si>
    <t>Sociálny fond - MsÚ</t>
  </si>
  <si>
    <t>ŠFRB - ul. Sv. Anny</t>
  </si>
  <si>
    <t>ŠFRB - ul. Lesná</t>
  </si>
  <si>
    <t>Podujatia - kultúrna komisia</t>
  </si>
  <si>
    <t>budovy, garáže a ostatné</t>
  </si>
  <si>
    <t>bytové</t>
  </si>
  <si>
    <t xml:space="preserve">ostatné </t>
  </si>
  <si>
    <t>stavebný úrad - správny poplatok</t>
  </si>
  <si>
    <t>protipožiarna ochrana</t>
  </si>
  <si>
    <t>dom smútku</t>
  </si>
  <si>
    <t>prebytočný hnuteľný mjetok</t>
  </si>
  <si>
    <t>Čistiace prostriedky</t>
  </si>
  <si>
    <t>Kancelárske potreby</t>
  </si>
  <si>
    <t>Podprogram 15.5 Splátka úveru SZaRB - ul. Baštová, Letná, chodník Tatranská</t>
  </si>
  <si>
    <t>Prenájom budov, objektov a ich častí - pozemkov</t>
  </si>
  <si>
    <t>Prenájom prev. strojov, prístrojov, techn. a náradia</t>
  </si>
  <si>
    <t>Stravovanie zamestnanci - MsÚ</t>
  </si>
  <si>
    <t>Príjmy z prenaj. nebyt. priest a bytov</t>
  </si>
  <si>
    <t>Dom smútku - energie</t>
  </si>
  <si>
    <t>Podprogram 6.2 Správa a údržba verejných priestranstiev</t>
  </si>
  <si>
    <t>Presun prostriedkov z rezervného fondu</t>
  </si>
  <si>
    <t>IOMO poplatky</t>
  </si>
  <si>
    <t>Poplatky za predaj výrobkov, tovarov a služieb</t>
  </si>
  <si>
    <t>223001 - 61 15</t>
  </si>
  <si>
    <t>223001 - 61 03</t>
  </si>
  <si>
    <t>223001 - 46 60</t>
  </si>
  <si>
    <t>223001 - 42</t>
  </si>
  <si>
    <t>223001 - 33 01</t>
  </si>
  <si>
    <t>212003 - 66</t>
  </si>
  <si>
    <t>212003 - 46 30</t>
  </si>
  <si>
    <t>Z účtov finančného hospodárenia - úroky z  bankových účtov</t>
  </si>
  <si>
    <t xml:space="preserve">Z výťažkov lotérií a iných podobných hier </t>
  </si>
  <si>
    <t>312001 - 11 62</t>
  </si>
  <si>
    <t>312001 - 13 3</t>
  </si>
  <si>
    <t>312001 - 16 1</t>
  </si>
  <si>
    <t>312001 - 45</t>
  </si>
  <si>
    <t>312001 - 61 10</t>
  </si>
  <si>
    <t>312001 - 71 5</t>
  </si>
  <si>
    <t>Dotácia  - rodinné prídavky</t>
  </si>
  <si>
    <t xml:space="preserve">Dotácia - strava, školské potreby </t>
  </si>
  <si>
    <t>312001 - 61 61</t>
  </si>
  <si>
    <t>Dotácia na správu - evidencia obyvateľov</t>
  </si>
  <si>
    <t>312001 - 71</t>
  </si>
  <si>
    <t>312001 - 33 03</t>
  </si>
  <si>
    <t>312001 - 61 45</t>
  </si>
  <si>
    <t>Dotácia - TSP</t>
  </si>
  <si>
    <t>312007 - 95 02</t>
  </si>
  <si>
    <t>456005 - 61 03</t>
  </si>
  <si>
    <t xml:space="preserve">IOMO </t>
  </si>
  <si>
    <r>
      <t xml:space="preserve">Podprogram 1.3 Členské príspevky - </t>
    </r>
    <r>
      <rPr>
        <sz val="10"/>
        <color rgb="FF002060"/>
        <rFont val="Tahoma"/>
        <family val="2"/>
        <charset val="238"/>
      </rPr>
      <t>členstvo v samospávnych org.  a združ. (642006)</t>
    </r>
  </si>
  <si>
    <r>
      <t xml:space="preserve">Podprogram 1.6 Účtovníctvo - audit - </t>
    </r>
    <r>
      <rPr>
        <sz val="10"/>
        <color rgb="FF002060"/>
        <rFont val="Tahoma"/>
        <family val="2"/>
        <charset val="238"/>
      </rPr>
      <t>špeciálne služby AUDIT (637005)</t>
    </r>
  </si>
  <si>
    <r>
      <t xml:space="preserve">Podprogram 1.7 Evidencia ulíc a budov - materiál a služby - </t>
    </r>
    <r>
      <rPr>
        <sz val="10"/>
        <color rgb="FF002060"/>
        <rFont val="Tahoma"/>
        <family val="2"/>
        <charset val="238"/>
      </rPr>
      <t>všeobecný materiál (633006)</t>
    </r>
  </si>
  <si>
    <t>Nemocenské poistenie</t>
  </si>
  <si>
    <t>Starobné poistenie</t>
  </si>
  <si>
    <t>Úrazové poistenie</t>
  </si>
  <si>
    <t>Invalidné poistenie</t>
  </si>
  <si>
    <t>Poistenie v nezamestnanosti</t>
  </si>
  <si>
    <t>Poistenie do rezervného fondu solidarity</t>
  </si>
  <si>
    <t>OSOBNÉ NÁKLADY</t>
  </si>
  <si>
    <t>CESTOVNÉ</t>
  </si>
  <si>
    <t>ENERGIE, POŠTOVÉ a TELEKOMUNIKAČNÉ SLUŽBY</t>
  </si>
  <si>
    <t>632001 - 07 1</t>
  </si>
  <si>
    <t>632001 - 07 3</t>
  </si>
  <si>
    <t>632001 - 22 1</t>
  </si>
  <si>
    <t>632001 - 22 3</t>
  </si>
  <si>
    <t>632001 - 44</t>
  </si>
  <si>
    <t>632001 - 46 1</t>
  </si>
  <si>
    <t>632001 - 46 3</t>
  </si>
  <si>
    <t>632001 - 46 20 3</t>
  </si>
  <si>
    <t>632001 - 61 70</t>
  </si>
  <si>
    <t>632002 - 07 5</t>
  </si>
  <si>
    <t>632002 - 46 5</t>
  </si>
  <si>
    <t>632002 - 46 20 5</t>
  </si>
  <si>
    <t>632002 - 48</t>
  </si>
  <si>
    <t>632002 - 61 2</t>
  </si>
  <si>
    <t>632002 - 61 70</t>
  </si>
  <si>
    <t>632005 - 42 12 7</t>
  </si>
  <si>
    <t>632001 - 42 12 1</t>
  </si>
  <si>
    <t>632001 - 46 20 1</t>
  </si>
  <si>
    <t>632001 - 42 12 3</t>
  </si>
  <si>
    <t>632001 - 46 30 1</t>
  </si>
  <si>
    <t>632001 - 46 30 3</t>
  </si>
  <si>
    <t>632002 - 42 12 5</t>
  </si>
  <si>
    <t>632002 - 46 30 5</t>
  </si>
  <si>
    <t>MATERIÁLOVÉ NÁKLADY</t>
  </si>
  <si>
    <t>633006 - 4</t>
  </si>
  <si>
    <t>633006 - 46 4</t>
  </si>
  <si>
    <t>633006 - 46 20 4</t>
  </si>
  <si>
    <t>633006 - 46 30</t>
  </si>
  <si>
    <t>633006 - 46 30 4</t>
  </si>
  <si>
    <t>633006 - 8</t>
  </si>
  <si>
    <t>633006 - 42 12</t>
  </si>
  <si>
    <t>633006 - 8 42</t>
  </si>
  <si>
    <t>633009 - 42 12</t>
  </si>
  <si>
    <t xml:space="preserve">NÁKLADY NA DOPRAVU                                                            </t>
  </si>
  <si>
    <t xml:space="preserve">ÚDRŽBA VT, PRÍSTROJOV, BUDOV a ZARIADENÍ </t>
  </si>
  <si>
    <t>PRENÁJOM</t>
  </si>
  <si>
    <t>SLUŽBY a DOHODY</t>
  </si>
  <si>
    <t>Všeobecné služby - časopis</t>
  </si>
  <si>
    <t>637004 - 42 71</t>
  </si>
  <si>
    <t>Poplatky, dane</t>
  </si>
  <si>
    <t>637004 - 46 30 5</t>
  </si>
  <si>
    <t>637014 - 61 45</t>
  </si>
  <si>
    <t>637016 - 61 45</t>
  </si>
  <si>
    <t>ÚROKY Z ÚVEROV</t>
  </si>
  <si>
    <t>651003 - 1</t>
  </si>
  <si>
    <t>651003 - 14 5</t>
  </si>
  <si>
    <t>632001 - 46 40 1</t>
  </si>
  <si>
    <t>632002 - 46 40</t>
  </si>
  <si>
    <t>637004 - 46 40 2</t>
  </si>
  <si>
    <t>633006 - 61 01</t>
  </si>
  <si>
    <t>633006 - 61 61</t>
  </si>
  <si>
    <t>633010 - 61 61</t>
  </si>
  <si>
    <t>637004 - 49</t>
  </si>
  <si>
    <r>
      <t xml:space="preserve">Odmeny za práce mimo pracovného pomeru </t>
    </r>
    <r>
      <rPr>
        <sz val="10"/>
        <rFont val="Tahoma"/>
        <family val="2"/>
        <charset val="238"/>
      </rPr>
      <t>(vrátane odvodov)</t>
    </r>
  </si>
  <si>
    <t>637027 - 61 61</t>
  </si>
  <si>
    <t>633010 - 51 51</t>
  </si>
  <si>
    <t>634001 - 51 51</t>
  </si>
  <si>
    <t>637004 - 51 51</t>
  </si>
  <si>
    <t>632001 - 33 01</t>
  </si>
  <si>
    <t>632002 - 33 01</t>
  </si>
  <si>
    <t>633006 - 33 01</t>
  </si>
  <si>
    <t>633010 - 33 01</t>
  </si>
  <si>
    <t>634001 - 33 01</t>
  </si>
  <si>
    <t>634002 - 33 01</t>
  </si>
  <si>
    <t>634005 - 33 01</t>
  </si>
  <si>
    <t>637001 - 33 01</t>
  </si>
  <si>
    <t>637002 - 33 01</t>
  </si>
  <si>
    <t>637004 - 33 01</t>
  </si>
  <si>
    <t>633006 - 53</t>
  </si>
  <si>
    <t>637004 - 51</t>
  </si>
  <si>
    <t>637004 - 52</t>
  </si>
  <si>
    <t>637004 - 53</t>
  </si>
  <si>
    <t>637004 - 54</t>
  </si>
  <si>
    <t>637012 - 52</t>
  </si>
  <si>
    <t>633006 - 61 11</t>
  </si>
  <si>
    <t>635006 - 61 71</t>
  </si>
  <si>
    <r>
      <t xml:space="preserve">Údržba </t>
    </r>
    <r>
      <rPr>
        <sz val="10"/>
        <rFont val="Tahoma"/>
        <family val="2"/>
        <charset val="238"/>
      </rPr>
      <t>- pozemné komunikácie</t>
    </r>
  </si>
  <si>
    <t>637004 - 61 71</t>
  </si>
  <si>
    <t>642004 - 95 02</t>
  </si>
  <si>
    <t>632001 - 61 31</t>
  </si>
  <si>
    <t>633006 - 61 31</t>
  </si>
  <si>
    <t>637004 - 61 31</t>
  </si>
  <si>
    <t>633006 - 61 21</t>
  </si>
  <si>
    <t>634001 - 61 21</t>
  </si>
  <si>
    <t>635004 - 61 21</t>
  </si>
  <si>
    <t>637004 - 61 21</t>
  </si>
  <si>
    <t>633006 - 44</t>
  </si>
  <si>
    <t>631001 - 66</t>
  </si>
  <si>
    <t>Cestovné náhrady tuzemské</t>
  </si>
  <si>
    <t>632001 - 66</t>
  </si>
  <si>
    <t>632002 - 66</t>
  </si>
  <si>
    <t>633006 - 66</t>
  </si>
  <si>
    <t>635004 - 66</t>
  </si>
  <si>
    <t>635006 - 66</t>
  </si>
  <si>
    <t>637004 - 66</t>
  </si>
  <si>
    <t>637012 - 66</t>
  </si>
  <si>
    <t>637015 - 66</t>
  </si>
  <si>
    <t>637001 - 66</t>
  </si>
  <si>
    <t>Školenia, kurzy, semináre ...</t>
  </si>
  <si>
    <t>osobný príplatok</t>
  </si>
  <si>
    <t>SPRÁVA REGISTRATÚRY</t>
  </si>
  <si>
    <t>611 - 61 61</t>
  </si>
  <si>
    <t>620 - 61 61</t>
  </si>
  <si>
    <t>MATRIKA</t>
  </si>
  <si>
    <t>611 - 13 3</t>
  </si>
  <si>
    <t>620 - 13 3</t>
  </si>
  <si>
    <t>637013 - 13 3</t>
  </si>
  <si>
    <t>STAVEBNÝ ÚRAD</t>
  </si>
  <si>
    <t>ÚRAD PRÁCE pre ZŠ s MŠ</t>
  </si>
  <si>
    <t>OSOBITNÝ PRÍJEMCA SOC. DÁVOK</t>
  </si>
  <si>
    <t>611 - 45</t>
  </si>
  <si>
    <t>620 - 45</t>
  </si>
  <si>
    <t>633009 - 71</t>
  </si>
  <si>
    <t>633011 - 61 10</t>
  </si>
  <si>
    <t>637006 - 61 10</t>
  </si>
  <si>
    <r>
      <t>DHZ</t>
    </r>
    <r>
      <rPr>
        <sz val="10"/>
        <color theme="7" tint="-0.249977111117893"/>
        <rFont val="Tahoma"/>
        <family val="2"/>
        <charset val="238"/>
      </rPr>
      <t xml:space="preserve"> - dotácia </t>
    </r>
  </si>
  <si>
    <t>633006 - 33 03</t>
  </si>
  <si>
    <t>633010 - 33 03</t>
  </si>
  <si>
    <t>634002 33 03</t>
  </si>
  <si>
    <t>pracovné odevy, obuv a pracovné pomôcky</t>
  </si>
  <si>
    <t>611 - 61 45</t>
  </si>
  <si>
    <t>632003 - 61 45</t>
  </si>
  <si>
    <t>612001 - 61 45</t>
  </si>
  <si>
    <t>620 - 61 45</t>
  </si>
  <si>
    <t>633006 - 61 45</t>
  </si>
  <si>
    <t>všeobecný materiál - kancelárske potreby</t>
  </si>
  <si>
    <t>TERÉNNA SOCIÁLNA PRÁCA I</t>
  </si>
  <si>
    <t>ÚRAD PRÁCE I</t>
  </si>
  <si>
    <t>637006 - 01 611</t>
  </si>
  <si>
    <t>637006 - 01 620</t>
  </si>
  <si>
    <t>637006 - 01 633</t>
  </si>
  <si>
    <t>637006 - 01 637</t>
  </si>
  <si>
    <t>služby</t>
  </si>
  <si>
    <t>SPOLUÚČASŤ - AKTIVAČNÉ PRÁCE</t>
  </si>
  <si>
    <t>611 - 99</t>
  </si>
  <si>
    <t>620 - 99</t>
  </si>
  <si>
    <t>633006 - 99</t>
  </si>
  <si>
    <t>637014 - 99</t>
  </si>
  <si>
    <t>637016 - 99</t>
  </si>
  <si>
    <t>prídel do sociálneho fondu</t>
  </si>
  <si>
    <t>DOMÁCA OPATROVATEĽSKÁ SLUŽBA</t>
  </si>
  <si>
    <t>611 - 61 15</t>
  </si>
  <si>
    <t>620 - 61 15</t>
  </si>
  <si>
    <t>NEŠTÁTNE ŠKOLY a ŠKOLSKÉ ZARIADENIA</t>
  </si>
  <si>
    <t>212002 - 46 40</t>
  </si>
  <si>
    <t>Príjmy z prenajatých pozemkov - hrobové miesta</t>
  </si>
  <si>
    <t>ddp</t>
  </si>
  <si>
    <t>TRANSFERY JEDNOTLIVCOM</t>
  </si>
  <si>
    <t>Odstupné</t>
  </si>
  <si>
    <t>Odchodné</t>
  </si>
  <si>
    <t>Zo zrušených miestnych poplatkov</t>
  </si>
  <si>
    <t>Dividenda PVS</t>
  </si>
  <si>
    <t>Dotácia - úrad práce I + II</t>
  </si>
  <si>
    <t>Palivo (phm)</t>
  </si>
  <si>
    <t>Náhrada platu</t>
  </si>
  <si>
    <t>631001 - 33 01</t>
  </si>
  <si>
    <t>Cestovné</t>
  </si>
  <si>
    <t>637004 - 61 11</t>
  </si>
  <si>
    <t>632003 - 13 3</t>
  </si>
  <si>
    <t>637013 - 99</t>
  </si>
  <si>
    <t>Naturálna mzda</t>
  </si>
  <si>
    <t xml:space="preserve">                         Ostatné finančné operácie - IOMO</t>
  </si>
  <si>
    <t>Projekt - domáca opatrovateľská služba</t>
  </si>
  <si>
    <t xml:space="preserve">Dotácia pre DHZ </t>
  </si>
  <si>
    <t>dotácie - transfer neziskovým organizáciám</t>
  </si>
  <si>
    <t>642006 - 33 01</t>
  </si>
  <si>
    <t>Členské príspevky</t>
  </si>
  <si>
    <t>633006 - 61 71</t>
  </si>
  <si>
    <t>611 - 61 10</t>
  </si>
  <si>
    <t>620 - 61 10</t>
  </si>
  <si>
    <t>292027 - 61 77</t>
  </si>
  <si>
    <t>Iné - náhrada škody</t>
  </si>
  <si>
    <t>Iné príjmy - z LMP</t>
  </si>
  <si>
    <t>322001 - 72 5</t>
  </si>
  <si>
    <t>322001 - 61 72</t>
  </si>
  <si>
    <t>Dotácia úrad vlády - miestna komunikácia</t>
  </si>
  <si>
    <t>233001 - 61 04</t>
  </si>
  <si>
    <t>doplatok k platu a ďalší plat</t>
  </si>
  <si>
    <t>632002 - 44 5</t>
  </si>
  <si>
    <t>nájomný dom č. 10</t>
  </si>
  <si>
    <t>Všeobecné služby - Ekos VOO a NO</t>
  </si>
  <si>
    <t>627 - 13 3</t>
  </si>
  <si>
    <t>642026 - 71</t>
  </si>
  <si>
    <t>príspevok na školské pomôcky ZŠ s MŠ</t>
  </si>
  <si>
    <t>Granty, sponzorské</t>
  </si>
  <si>
    <t>231 - 61 04</t>
  </si>
  <si>
    <t>Z predaja budov</t>
  </si>
  <si>
    <t>633010 - 61 45</t>
  </si>
  <si>
    <t>telocvičňa - PD</t>
  </si>
  <si>
    <t>633006 - 13 3</t>
  </si>
  <si>
    <t xml:space="preserve">všeobecný materiál </t>
  </si>
  <si>
    <t>637016 - 13 3</t>
  </si>
  <si>
    <t>Dotácia na stavebný úrad a životné prostredie</t>
  </si>
  <si>
    <t>312001 - 71 8</t>
  </si>
  <si>
    <t>239200 - 61 14</t>
  </si>
  <si>
    <t>Kapitálové príjmy ostatné - zriadenie vecného bremena</t>
  </si>
  <si>
    <t>637200 - 61 14</t>
  </si>
  <si>
    <t>Ostatné - správa</t>
  </si>
  <si>
    <t>637012 - 33 01</t>
  </si>
  <si>
    <r>
      <t xml:space="preserve">Všeobecný materiál - </t>
    </r>
    <r>
      <rPr>
        <sz val="10"/>
        <rFont val="Tahoma"/>
        <family val="2"/>
        <charset val="238"/>
      </rPr>
      <t>kvety a vianočná výzdoba</t>
    </r>
  </si>
  <si>
    <r>
      <t xml:space="preserve">Všeobecné služby </t>
    </r>
    <r>
      <rPr>
        <sz val="10"/>
        <rFont val="Tahoma"/>
        <family val="2"/>
        <charset val="238"/>
      </rPr>
      <t>- kvety a vianočná výzdoba</t>
    </r>
  </si>
  <si>
    <t>637014 - 61 15</t>
  </si>
  <si>
    <t>637016 - 61 15</t>
  </si>
  <si>
    <t>Kamerový systém</t>
  </si>
  <si>
    <t>AS - stánok</t>
  </si>
  <si>
    <t>Úprava lyž. trate</t>
  </si>
  <si>
    <t>brána - NC SCHOP</t>
  </si>
  <si>
    <t>multifunkčné zariadenie - tlač, kopírka, skener</t>
  </si>
  <si>
    <t>637001 - 51 51</t>
  </si>
  <si>
    <t>634002 - 51 51</t>
  </si>
  <si>
    <t>633006 - 51 51</t>
  </si>
  <si>
    <t>633013 - 51 51</t>
  </si>
  <si>
    <t>Odkúpenie pozemku od SPF - ul. Baštová</t>
  </si>
  <si>
    <t>Odkúpenie pozemku od MO SR - kasárne</t>
  </si>
  <si>
    <r>
      <t>Podprogram 1.4 Komunikácia s inšt. a obyv.</t>
    </r>
    <r>
      <rPr>
        <sz val="10"/>
        <color rgb="FF002060"/>
        <rFont val="Tahoma"/>
        <family val="2"/>
        <charset val="238"/>
      </rPr>
      <t>-komunikačná infraštruktúra internet (632004)</t>
    </r>
  </si>
  <si>
    <t>Z predaja kapitálových aktív</t>
  </si>
  <si>
    <t>OZ, nadácii, neinvestičnému fondu</t>
  </si>
  <si>
    <t>ZŠ s MŠ - originálne kompetencie - odmeny z KZVS</t>
  </si>
  <si>
    <t>NFP - PD cyklotrasa</t>
  </si>
  <si>
    <t>detské ihrisko ul. Družstevná</t>
  </si>
  <si>
    <t>ul. Sládkovičova - rekonštrukcia - most (Dlugoš, Detský domov)</t>
  </si>
  <si>
    <t>Cyklotrasa Podolínec - Vyšné Ružbachy - NFP</t>
  </si>
  <si>
    <t>Rekonštrukcia miestnych ciest ul. Hviezdoslavova, Moyzesova a Kukučínova - dotácia</t>
  </si>
  <si>
    <t>Prístavba Materskej škôlky vrátane vybavenia - NFP</t>
  </si>
  <si>
    <t>Využitie aerotermálnej energie pre ZŠ - NFP</t>
  </si>
  <si>
    <t>Stavebný dozor projektov</t>
  </si>
  <si>
    <t>PD-Obnova kultúrnej pamiatky Mestského úradu v Podolínci</t>
  </si>
  <si>
    <t>Z náhrad z poistného plnenia</t>
  </si>
  <si>
    <t xml:space="preserve">PD Nadstavba ZŠ Podolínec </t>
  </si>
  <si>
    <t>Stavebný dozor Aerotermalna energia v ZŠ (predfinancovanie)</t>
  </si>
  <si>
    <t>322001 - 71 4</t>
  </si>
  <si>
    <t>Tribúna futbalového ihriska vrátane nákladov na úpravu PD</t>
  </si>
  <si>
    <t>Vrátky</t>
  </si>
  <si>
    <t>221002 - 13 3</t>
  </si>
  <si>
    <t>221002 - 44 5</t>
  </si>
  <si>
    <t>642014  61 40</t>
  </si>
  <si>
    <t>Jednotlivcom - ocenenia "Beh Soviou poľanou"</t>
  </si>
  <si>
    <t>637037 - 71</t>
  </si>
  <si>
    <t>poskytnuté ZŠ s MŠ resp. vrátené UPSVaR (vratky)</t>
  </si>
  <si>
    <t xml:space="preserve">detské ihrisko ul. Sv. Anny </t>
  </si>
  <si>
    <t>zmluva o reklame</t>
  </si>
  <si>
    <t>223001 - 61 22</t>
  </si>
  <si>
    <t>PD Komplexná rekonštrukcia a modernizácia kultúrneho domu</t>
  </si>
  <si>
    <t>PD bytové domy, Nám. Mariánske 39, a BD Bernolákova</t>
  </si>
  <si>
    <t>Poplatok za likvidáciu TDO Environmentálnemu fondu</t>
  </si>
  <si>
    <t>Podprogram 15.9 Splátka úveru VÚB</t>
  </si>
  <si>
    <t>Podprogram 15.10 Splátka úveru Environmentálny fond</t>
  </si>
  <si>
    <t>Telefón - knižnica</t>
  </si>
  <si>
    <t>Poistenie</t>
  </si>
  <si>
    <t>Úver Prístavba MŠ</t>
  </si>
  <si>
    <t>Úver Verejné osvetlenie Environmentálny fond</t>
  </si>
  <si>
    <t>-</t>
  </si>
  <si>
    <t>so zákonom č. 583/2004 Z. z. o rozpočtových pravidlách územnej samosprávy a o zmene a doplnení niektorých zákonov v znení neskorších predpisov,</t>
  </si>
  <si>
    <t>so zákonom č. 523/2004 Z. z. o rozpočtových pravidlách verejnej správy a o zmene a doplnení niektorých zákonov v znení neskorších predpisov</t>
  </si>
  <si>
    <t>so zákonom č. 564/2004 Z. z. o rozpočtovom určení výnosu dane z príjmov územnej samospráve a o zmene a doplnení niektorých zákonov v znení neskorších predpisov</t>
  </si>
  <si>
    <t>so zákonom č. 369/1990 Zb. o obecnom zriadení v znení neskorších predpisov</t>
  </si>
  <si>
    <t>s nariadením vlády č. 668/2004 Z. z. o rozdeľovaní a poukazovaní výnosu dane z príjmov územnej samospráve</t>
  </si>
  <si>
    <t>so zákonom č. 582/2004 Z. z. o miestnych daniach a miestnom poplatku za komunálne odpady a drobné stavebné odpady v znení neskorších predpisov</t>
  </si>
  <si>
    <t>so zákonom č. 597/2003 Z. z. o financovaní základných škôl, stredných škôl a školských zariadení v znení neskorších predpisov</t>
  </si>
  <si>
    <t>s opatrením MF SR č. MF/010175/2004-42 zo dňa 8.12.2004 v znení neskorších predpisov, ktorým sa ustanovuje druhová klasifikácia, organizačná klasifikácia a ekonomická klasifikácia rozpočtovej klasifikácie</t>
  </si>
  <si>
    <t>V zmysle zákona č. 564/2004 Z.z. o rozpočtovom určení výnosu dane z príjmov územnej samospráve a o zmene a doplnení niektorých zákonov, podľa par. 4 výnos dane obciam rozdeľuje a poukazuje príslušný daňový úrad.</t>
  </si>
  <si>
    <r>
      <rPr>
        <b/>
        <sz val="10"/>
        <rFont val="Tahoma"/>
        <family val="2"/>
        <charset val="238"/>
      </rPr>
      <t>Daň z nehnuteľnosti</t>
    </r>
    <r>
      <rPr>
        <sz val="10"/>
        <rFont val="Tahoma"/>
        <family val="2"/>
        <charset val="238"/>
      </rPr>
      <t xml:space="preserve"> upravuje zákon č.582/2004 o miestnych daniach a poplatku za komunálne odpady a drobné stavebné odpady v znení neskorších predpisov. Daň z nehnuteľností sa člení na daň z pozemkov, daň zo stavieb a daň z bytov a nebytových priestorov. Pre vyrubenie dane je rozhodujúci stav k 1.januáru zdaňovacieho obdobia. Na zmeny skutočností rozhodujúcich pre daňovú povinnosť, ktoré nastanú v priebehu zdaňovacieho obdobia sa neprihliada, ak zákon neustanovuje inak. </t>
    </r>
    <r>
      <rPr>
        <b/>
        <sz val="10"/>
        <rFont val="Tahoma"/>
        <family val="2"/>
        <charset val="238"/>
      </rPr>
      <t>Daň za psa</t>
    </r>
    <r>
      <rPr>
        <sz val="10"/>
        <rFont val="Tahoma"/>
        <family val="2"/>
        <charset val="238"/>
      </rPr>
      <t xml:space="preserve"> upravuje zákon č.582/2004 par. 22 o miestnych daniach a poplatku za komunálne odpady a drobné stavebné odpady v znení neskorších predpisov. Predmetom </t>
    </r>
    <r>
      <rPr>
        <b/>
        <sz val="10"/>
        <rFont val="Tahoma"/>
        <family val="2"/>
        <charset val="238"/>
      </rPr>
      <t>dane za užívanie verejného priestranstva</t>
    </r>
    <r>
      <rPr>
        <sz val="10"/>
        <rFont val="Tahoma"/>
        <family val="2"/>
        <charset val="238"/>
      </rPr>
      <t xml:space="preserve"> je osobitné užívanie verejného priestranstva.</t>
    </r>
    <r>
      <rPr>
        <b/>
        <sz val="10"/>
        <rFont val="Tahoma"/>
        <family val="2"/>
        <charset val="238"/>
      </rPr>
      <t xml:space="preserve"> Miestny poplatok za komunálne odpady a drobné stavebné odpady</t>
    </r>
    <r>
      <rPr>
        <sz val="10"/>
        <rFont val="Tahoma"/>
        <family val="2"/>
        <charset val="238"/>
      </rPr>
      <t xml:space="preserve"> sa v zmysle zákona č.582/2004 Z.z. par. 77 o miestnych daniach a poplatku za komunálne a drobné stavebné odpady v znení neskorších predpisov sa platí za komunálne odpady a drobné stavebné odpady, ktoré vznikajú na území mesta. Sadzbu daní a poplatku za odpady určuje všeobecne záväzné nariadenie mesta</t>
    </r>
  </si>
  <si>
    <t xml:space="preserve">Nedaňové príjmy tvorí predovšetkým príjem z prenájmu a predaja pozemkov, nebytových priestorov a bytov na základe uzatvorených zmlúv. Ďalej sem patria príjmy zo správnych poplatkov, poplatkov za predaj tovarov, výrobkov a služieb, za porušenie predpisov a polatkov za znečisťovanie ovzdušia, úroky z bankových účtov a výťažok z lotérií a hier. Vlastné príjmy školy a školskej jedálne sú príjmami rozpočtu školy.  </t>
  </si>
  <si>
    <t>PRÍJMY ROZPOČTU SPOLU</t>
  </si>
  <si>
    <t>Program č. 1: MANAŽMENT A KONTROLA</t>
  </si>
  <si>
    <r>
      <rPr>
        <b/>
        <sz val="10"/>
        <color theme="1"/>
        <rFont val="Tahoma"/>
        <family val="2"/>
        <charset val="238"/>
      </rPr>
      <t>Zámer programu:</t>
    </r>
    <r>
      <rPr>
        <sz val="10"/>
        <color theme="1"/>
        <rFont val="Tahoma"/>
        <family val="2"/>
        <charset val="238"/>
      </rPr>
      <t xml:space="preserve"> Mesto flexibilne reagujúce na potreby obyvateľov,, podnikateľov,, či návštevníkov, plánujúce v zmysle rozvoja a riadiace všetky procesy s efektívnosťou.</t>
    </r>
  </si>
  <si>
    <r>
      <rPr>
        <b/>
        <sz val="10"/>
        <color theme="1"/>
        <rFont val="Tahoma"/>
        <family val="2"/>
        <charset val="238"/>
      </rPr>
      <t xml:space="preserve">Cieľ programu: </t>
    </r>
    <r>
      <rPr>
        <sz val="10"/>
        <color theme="1"/>
        <rFont val="Tahoma"/>
        <family val="2"/>
        <charset val="238"/>
      </rPr>
      <t>Dosiahnuť pozitívny výsledok a ohlas na fungovanie a napĺňanie potrieb obyvateľov.</t>
    </r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</si>
  <si>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profesionálnosť výkonu funkcie 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zabezpečovať reprezentatívne riadenie mesta a participatívnosť rozpočtu mesta</t>
    </r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</si>
  <si>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zabezpečenie plnenia úloh mesta prostredníctvom mestského úradu 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zabezpečovať spravodlivé a motivujúce odmeňovanie zamestnancov mestského úradu a efektívnosť výdavkov na energie, materiál a služby pri plnení úloh mesta </t>
    </r>
  </si>
  <si>
    <t xml:space="preserve">Podprogram 1.3 Členské príspevky </t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</si>
  <si>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členstvo v samospávnych organizáciaách na celoštátnej a regionálnej úrovni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jednotný postup mesta pri vykonávaní kompetencií,  využívanie skúseností a príkladov dobrej praxe</t>
    </r>
  </si>
  <si>
    <t>Podprogram 1.4 Komunikácia s inštúciami a obyv.</t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</si>
  <si>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rozširovať možnosti komunikácie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zabezpečiť komunikáciu e inštitúciami v zmysle platnej legislatívy a prinášať aktuálne a správne informácie občanom</t>
    </r>
  </si>
  <si>
    <t>Podprogram 1.6 Účtovníctvo - audit</t>
  </si>
  <si>
    <r>
      <rPr>
        <b/>
        <sz val="10"/>
        <color theme="1"/>
        <rFont val="Tahoma"/>
        <family val="2"/>
        <charset val="238"/>
      </rPr>
      <t>Zámer</t>
    </r>
    <r>
      <rPr>
        <sz val="10"/>
        <color theme="1"/>
        <rFont val="Tahoma"/>
        <family val="2"/>
        <charset val="238"/>
      </rPr>
      <t xml:space="preserve">: objektívny a nezávislý posudok o hospodárení mesta
</t>
    </r>
    <r>
      <rPr>
        <b/>
        <sz val="10"/>
        <color theme="1"/>
        <rFont val="Tahoma"/>
        <family val="2"/>
        <charset val="238"/>
      </rPr>
      <t>Cieľ</t>
    </r>
    <r>
      <rPr>
        <sz val="10"/>
        <color theme="1"/>
        <rFont val="Tahoma"/>
        <family val="2"/>
        <charset val="238"/>
      </rPr>
      <t xml:space="preserve"> : kontrola vedenia účtovníctva a rozpočtovníctva, odstránenie zistených nedostatkov</t>
    </r>
  </si>
  <si>
    <t>Podprogram 1.7 Evidencia ulíc a budov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</si>
  <si>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uľahčenie orientácie v meste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dôsledné a prehľadné označovanie ulíc a budov a jeho úržba</t>
    </r>
  </si>
  <si>
    <t>Program č. 1: Manažment a kontrola - SPOLU</t>
  </si>
  <si>
    <t>Program č. 2: INTERNÉ SLUŽBY MESTA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</si>
  <si>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spokojnosť občanov mesta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riešiť požiadavky občanov, zlepšovať kvalitu života občanov, zapájať občanov do spoločenského života mesta, aktívne pracovať v komisiách a rade školy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</si>
  <si>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posilňovanie prvkov demokracie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zabezpečenie dôstojného a demokratického priebehu volieb</t>
    </r>
  </si>
  <si>
    <t>Program č. 2: Interné služby mesta - SPOLU</t>
  </si>
  <si>
    <t>Program č. 3: SLUŽBY OBČANOM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</si>
  <si>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starostlivosť o občanov vo významných životných situáciách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príprava dôstojného priebehu občianskych obradov a ich financovanie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</si>
  <si>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spokojnosť majiteľov psov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zabezpečenie hygieny a poriadku na verejných priestranstvách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</si>
  <si>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Dôstojné miesto pre poslednú rozlúčku a odpočinok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finančné zabezpečenie prevádzky domu smútku 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</si>
  <si>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informovaný občan obce, poskytovanie služby za odplatu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údržba vlastnými zamestnancami prípadne dodávateľsky </t>
    </r>
  </si>
  <si>
    <t>Program č. 3: Služby občanom - SPOLU</t>
  </si>
  <si>
    <t>Program č. 4: BEZPEČNOSŤ A PORIADOK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</si>
  <si>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minimalizovanie následkov požiarov a živelných pohrôm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všestranná podpora činnosti DHZ vrátane podpory hasičského športu</t>
    </r>
  </si>
  <si>
    <t>Program č. 4: Bezpečnosť a poriadok - SPOLU</t>
  </si>
  <si>
    <t>Program č. 5: ODPADOVÉ HOSPODÁRSTVO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</si>
  <si>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čisté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efektívne zneškodnenie odpadov, zvyšovanie podielu separovanie odpadov, mimoriadny odvoz odpadu</t>
    </r>
  </si>
  <si>
    <t>Program č. 5: Odpadové hospodárstvo - SPOLU</t>
  </si>
  <si>
    <t>Program č. 6: POZEMNÉ KOMUNIKÁCIE</t>
  </si>
  <si>
    <t>Podprogram 6.1 Správa a údržba poz. komunikácii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</si>
  <si>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bezpečné a udržiavané cesty v meste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celoročná údržba miestnych komunikácií a chodníkov, rekonštrukcie komunikácií</t>
    </r>
  </si>
  <si>
    <t>Podprogram 6.2 Správa a údržba verej. priestranstiev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</si>
  <si>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čisté a zdravé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starostlivosť o čistotu a bezpečnosť verejného priestoru</t>
    </r>
  </si>
  <si>
    <t>Program č. 6: Pozemné komunikácie - SPOLU</t>
  </si>
  <si>
    <t>Program č. 7: VZDELÁVANIE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</si>
  <si>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moderné školy v meste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rovnaké financovanie škôl rôznych zriaďovateľov</t>
    </r>
  </si>
  <si>
    <t>Neštátne školy a školské zariadenia</t>
  </si>
  <si>
    <t>Základná škola s materskou školou Podolínec</t>
  </si>
  <si>
    <t>Program č. 7: Vzdelávanie - SPOLU</t>
  </si>
  <si>
    <t>Program č. 8: KULTÚRA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</si>
  <si>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bohatý kultúrny a spoločenský život v meste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príprava, organizácia, propagácia a financovanie kultúrnych podujatí vrátane jarmoku</t>
    </r>
  </si>
  <si>
    <t>Program č. 8: Kultúra - SPOLU</t>
  </si>
  <si>
    <t>Program č. 10: PROSTREDIE PRE ŽIVOT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</si>
  <si>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funkčné a úsporné verejné osvetlenie, bezpečnosť obyvateľov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zabezpečovať pravidelnú kontrolu a opravy verejného osvetlenia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</si>
  <si>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esteticky upravené a bezpečné 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celoročná starostlivosť o stromy, (vrátane orezov), kry trávniky a kvetinovú výzdobu</t>
    </r>
  </si>
  <si>
    <t>Program č. 10: Prostredie pre život - SPOLU</t>
  </si>
  <si>
    <t>Program č. 11: SOCIÁLNE SLUŽBY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</si>
  <si>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starostlivé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poskytnúť difrencovaný príspevok na stravovanie seniorom</t>
    </r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</si>
  <si>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starostlivé mesto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finančne, materiálne a priestorovo podporiť činnosť klubu dôchodcov a ich spoločenské podujatia </t>
    </r>
  </si>
  <si>
    <t>Program č. 11: Sociálne služby - SPOLU</t>
  </si>
  <si>
    <t>Program č. 12: BYTOVÉ HOSPODÁRSTVO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</si>
  <si>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dôstojné bývanie
</t>
    </r>
    <r>
      <rPr>
        <b/>
        <sz val="10"/>
        <rFont val="Tahoma"/>
        <family val="2"/>
        <charset val="238"/>
      </rPr>
      <t>Cieľ</t>
    </r>
    <r>
      <rPr>
        <sz val="10"/>
        <rFont val="Tahoma"/>
        <family val="2"/>
        <charset val="238"/>
      </rPr>
      <t xml:space="preserve"> : vykonávať správu mestských nájomných bytov a domov, zabezpečiť transparentné prideľovanie bytov</t>
    </r>
  </si>
  <si>
    <t>Program č. 12: Bytové hospodárstvo - SPOLU</t>
  </si>
  <si>
    <t>Program č. 13: TRANSFERY a DOTÁCIE</t>
  </si>
  <si>
    <r>
      <rPr>
        <b/>
        <sz val="10"/>
        <rFont val="Tahoma"/>
        <family val="2"/>
        <charset val="238"/>
      </rPr>
      <t>Zámer</t>
    </r>
    <r>
      <rPr>
        <sz val="10"/>
        <rFont val="Tahoma"/>
        <family val="2"/>
        <charset val="238"/>
      </rPr>
      <t xml:space="preserve">: rozumne hospodáriace mesto
</t>
    </r>
    <r>
      <rPr>
        <b/>
        <sz val="10"/>
        <rFont val="Tahoma"/>
        <family val="2"/>
        <charset val="238"/>
      </rPr>
      <t xml:space="preserve">Cieľ : </t>
    </r>
    <r>
      <rPr>
        <sz val="10"/>
        <rFont val="Tahoma"/>
        <family val="2"/>
        <charset val="238"/>
      </rPr>
      <t>cielené využívanie dotáciií a grantov</t>
    </r>
  </si>
  <si>
    <t>Správa registratúry</t>
  </si>
  <si>
    <t>Úrad práce</t>
  </si>
  <si>
    <t>Matrika</t>
  </si>
  <si>
    <t>Stavebný úrad</t>
  </si>
  <si>
    <t>Úrad práce pre ZŠ s MŠ</t>
  </si>
  <si>
    <t>Osobitný príjemca sociálnych dávok</t>
  </si>
  <si>
    <t xml:space="preserve">DHZ - dotácia </t>
  </si>
  <si>
    <t>Terénna sociálna práca</t>
  </si>
  <si>
    <t>Aktivačné práce - spoluúčasť</t>
  </si>
  <si>
    <t>Domáca opatrovateľská služba</t>
  </si>
  <si>
    <t>Program č. 13: Transfery a dotácie - SPOLU</t>
  </si>
  <si>
    <t>Program č. 14: KAPITÁLOVÉ VÝDAVKY</t>
  </si>
  <si>
    <t>stavebné akcie mesta</t>
  </si>
  <si>
    <t>rekonštrukcia - ul. Sládkovičova_II</t>
  </si>
  <si>
    <t>rekonštrukcia hasičskej zbrojnice</t>
  </si>
  <si>
    <t>Program č. 14: Kapitálové výdavky - SPOLU</t>
  </si>
  <si>
    <t>Program č. 15: FINANČNÉ OPERÁCIE</t>
  </si>
  <si>
    <t xml:space="preserve">                          Ostatné finančné operácie - IOMO</t>
  </si>
  <si>
    <t>Program č. 15: Finančné operácie - SPOLU</t>
  </si>
  <si>
    <t>Rekapitulácia rozpočtu</t>
  </si>
  <si>
    <t>Hospodársky výsledok - mesto</t>
  </si>
  <si>
    <t>Zakúpenie pracovných strojov (metla za traktor,kosačka)</t>
  </si>
  <si>
    <t xml:space="preserve">Mesto dostáva finančné prostriedky na prenesený výkon štátnej správy (matrika, stavebný úrad, evidencia obyvateľov, osobitný príjemca sociálnych dávok), dotáciu na stravu a školské potreby pre deti materskej školy a žiakov základnej školy, dotáciu na voľby resp. na sčítanie domov a bytov.. Na základe žiadosti mesto dostáva príspevok na centrum voľného času (CVČ) od obcí, v ktorých majú žiaci trvalý pobyt. Dotácia na prenesené kompetencie pre základnú školu a príspevok pre CVČ sú príjmom rozpočtu školy. Dotácia z úradu práce slúži na financovanie zamestnávania občanov vedených v evidencii nezamestnaných. Okrem toho sem patria príjmy z grantov a nenávratné finančné prostriedky z implementovaných projektov. </t>
  </si>
  <si>
    <t>mzdové prostriedky - tarifny plat + príplatky - zamestnanci MsÚ</t>
  </si>
  <si>
    <t>Parkovacie automaty</t>
  </si>
  <si>
    <t>Modernizácia verejného osvetlenia v meste Podolínec</t>
  </si>
  <si>
    <t>Podprogram 15.11 Splátka úveru ŠFRB Bytový dom Nám. Mariánske 39</t>
  </si>
  <si>
    <t>Podprogram 15.12 Splátka úveru ŠFRB Bytový dom Bernolákova</t>
  </si>
  <si>
    <t>IBV Krížava inžinierske siete</t>
  </si>
  <si>
    <t>Parkovisko ul. Družstevná</t>
  </si>
  <si>
    <t>Technická infraštruktúra BD Bernoláková</t>
  </si>
  <si>
    <t>651003  47</t>
  </si>
  <si>
    <t>651002  71 4</t>
  </si>
  <si>
    <t>Podprogram 15.11 Splátka úveru ŠFRB BD Nám. Mariánske 39</t>
  </si>
  <si>
    <t>Podprogram 15.12 Splátka úveru ŠFRB BD Bernolákova</t>
  </si>
  <si>
    <t>Chata Kyčora</t>
  </si>
  <si>
    <t>212003 - 46 50</t>
  </si>
  <si>
    <t>Príjmy z prenajatých strojov, prístrojov, zariadení (parkovacie automaty)</t>
  </si>
  <si>
    <t>223001 - 42 42 5</t>
  </si>
  <si>
    <t>Príjem zo ŠR Duálne vzdelávanie</t>
  </si>
  <si>
    <t>312001 - 73</t>
  </si>
  <si>
    <t>Dotácia MOPS</t>
  </si>
  <si>
    <t>Dotácia NP Ľudia a hrady</t>
  </si>
  <si>
    <t>Cezhraničná spolupráca obcí patriacich do združenia gmin povodia rieky Wisloka a Prešovského samosprávneho kraja pri zvyšovaní odolnosti voči prírodným katastrofám v dôsledku klimatických zmien posilnením spolupráce záchranných zložiek v oblasti krízového manažmentu</t>
  </si>
  <si>
    <t>detské ihrisko ul. Bernoláková - dotácia</t>
  </si>
  <si>
    <r>
      <t xml:space="preserve">Dotácia na prenes. kompetencie ZŠ </t>
    </r>
    <r>
      <rPr>
        <sz val="10"/>
        <rFont val="Tahoma"/>
        <family val="2"/>
        <charset val="238"/>
      </rPr>
      <t>a MŠ</t>
    </r>
  </si>
  <si>
    <t>ŠKD, CVČ a ZŠ s MŠ Jedáleň - originálne kompetencie</t>
  </si>
  <si>
    <t>ZŠ – originálne kompetencie pokrytie výdavkov projektu POP III.</t>
  </si>
  <si>
    <t>ZŠ – projekt EÚ NIVAM Pomáhajúce profesie III. (POP III.)</t>
  </si>
  <si>
    <t>MŠ – projekt EÚ NIVAM Pomáhajúce profesie III. (POP III.)</t>
  </si>
  <si>
    <t>NFP Rekonštrukcia chodníka na cintoríne</t>
  </si>
  <si>
    <t>NFP Rekreačno-náučná cesta do Doliny v Podolínci</t>
  </si>
  <si>
    <t>637027 - 33 01</t>
  </si>
  <si>
    <t>Odmeny zamestnancov mimopracovného pomeru</t>
  </si>
  <si>
    <t>Elektrická energia - verejné osvetlenie</t>
  </si>
  <si>
    <t>Príspevok na stravu seniorom</t>
  </si>
  <si>
    <t xml:space="preserve">Transfer jednotlivcom sociálna podpora </t>
  </si>
  <si>
    <t>Zakúpenie pracovných strojov</t>
  </si>
  <si>
    <t>Rekonštrukcia chodníkov a vybudovanie parkoviska na ul. Gen. Štefánika/Tatranská</t>
  </si>
  <si>
    <t xml:space="preserve">
Spracovali: Mgr. Michal Marhefka, MBA, Andrea Toporecová</t>
  </si>
  <si>
    <t>Podolínsky  jarmok + príjem z kultúry</t>
  </si>
  <si>
    <t>BD Nám. Mariánske č. 39 a spolufinancovanie</t>
  </si>
  <si>
    <t>Dotácia BD Námestie Mariánske č. 39</t>
  </si>
  <si>
    <t>Z dobropisov</t>
  </si>
  <si>
    <t>312001 - 51 53</t>
  </si>
  <si>
    <t>312001 - 61 50</t>
  </si>
  <si>
    <t>312001 - 61 15</t>
  </si>
  <si>
    <t>322001 - 32 18 5</t>
  </si>
  <si>
    <t>322001 - 33 05</t>
  </si>
  <si>
    <t>322001 - 61 25</t>
  </si>
  <si>
    <t>Prostriedky z predchádzajúcich rokov</t>
  </si>
  <si>
    <t>632001 - 46 50</t>
  </si>
  <si>
    <t>632001 - 46 60</t>
  </si>
  <si>
    <t>Vináreň</t>
  </si>
  <si>
    <t>632002 - 46 60</t>
  </si>
  <si>
    <t>Poštové a telekomunikačné služby</t>
  </si>
  <si>
    <t>Telefón</t>
  </si>
  <si>
    <t>633006 - 46 50</t>
  </si>
  <si>
    <t>Všeobecný materiál - Chata Kyčora</t>
  </si>
  <si>
    <t>633006 - 46 50 4</t>
  </si>
  <si>
    <t>Čistiace prostriedky - Chata Kyčora</t>
  </si>
  <si>
    <t>633006 - 46 60</t>
  </si>
  <si>
    <t>Všeobecný materiál - Vináreň</t>
  </si>
  <si>
    <t>633016 - 61 77</t>
  </si>
  <si>
    <t>633016 - 42 12</t>
  </si>
  <si>
    <t>reprezentačné výdavky - správa ostatné</t>
  </si>
  <si>
    <t>reprezentačné výdavky - Knižnica</t>
  </si>
  <si>
    <t>635006 - 46 60</t>
  </si>
  <si>
    <r>
      <t xml:space="preserve">Údržba budov, objektov a ich častí </t>
    </r>
    <r>
      <rPr>
        <sz val="10"/>
        <rFont val="Tahoma"/>
        <family val="2"/>
        <charset val="238"/>
      </rPr>
      <t>- Vináreň</t>
    </r>
  </si>
  <si>
    <t>635006 - 46 50</t>
  </si>
  <si>
    <r>
      <t xml:space="preserve">Údržba budov, objektov a ich častí </t>
    </r>
    <r>
      <rPr>
        <sz val="10"/>
        <rFont val="Tahoma"/>
        <family val="2"/>
        <charset val="238"/>
      </rPr>
      <t>-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Chata Kyčora</t>
    </r>
  </si>
  <si>
    <t>Propagácia, reklama a inzercia</t>
  </si>
  <si>
    <t>Štúdie, expertízy, posudky</t>
  </si>
  <si>
    <t>637026 - 42 62</t>
  </si>
  <si>
    <t>Odmeny a príspevky (SOZA, Slovgram)</t>
  </si>
  <si>
    <t>637004 - 46 50</t>
  </si>
  <si>
    <t>Všeobecné služby - chata Kyčora</t>
  </si>
  <si>
    <t>637016 - 61 50</t>
  </si>
  <si>
    <t>637016 - 51 53</t>
  </si>
  <si>
    <t>Sociálny fond - Ľudia a hrady</t>
  </si>
  <si>
    <t>Sociálny fond - MOPS</t>
  </si>
  <si>
    <t>642014 - 73</t>
  </si>
  <si>
    <t>Jednotlivcom - duálne vzdelávanie</t>
  </si>
  <si>
    <t>642014 - 80</t>
  </si>
  <si>
    <t>Jednotlivcom - ostatné</t>
  </si>
  <si>
    <t>633006 - 46 40</t>
  </si>
  <si>
    <t>Dom smútku - materiál</t>
  </si>
  <si>
    <t>637004 - 46 40 5</t>
  </si>
  <si>
    <t>Dom smútku - všeobecné služby ostatné</t>
  </si>
  <si>
    <t>Dom smútku - všeobecné služby (Bilák)</t>
  </si>
  <si>
    <t>642014 - 33 01</t>
  </si>
  <si>
    <t>Jednotlivcom</t>
  </si>
  <si>
    <t>633016 - 33 01</t>
  </si>
  <si>
    <t>Reprezentačné</t>
  </si>
  <si>
    <t>637031 - 33 01</t>
  </si>
  <si>
    <t>MŠ – originálne kompetencie (pokrytie výdavkov projektu POP I. – 12/2024...)</t>
  </si>
  <si>
    <t xml:space="preserve">633015 - 61 21 </t>
  </si>
  <si>
    <t>Palivá ako zdroj energie</t>
  </si>
  <si>
    <t>637031 - 66</t>
  </si>
  <si>
    <t>MOPS</t>
  </si>
  <si>
    <t>paušalne výdavky</t>
  </si>
  <si>
    <t>Ľudia a hrady</t>
  </si>
  <si>
    <t>paušálne výdavky</t>
  </si>
  <si>
    <t>637037 - 61 50</t>
  </si>
  <si>
    <t>NP Ľudia a hrady - vratky</t>
  </si>
  <si>
    <t>611 - 51 53</t>
  </si>
  <si>
    <t>620 - 51 53</t>
  </si>
  <si>
    <t>611 - 61 50</t>
  </si>
  <si>
    <t>621 - 61 50</t>
  </si>
  <si>
    <t>63.  - 61 50</t>
  </si>
  <si>
    <t>63.  - 51 53</t>
  </si>
  <si>
    <t>711005 - 61 09</t>
  </si>
  <si>
    <t>Územný plán</t>
  </si>
  <si>
    <t>711005 - 61 04</t>
  </si>
  <si>
    <t>Ostatných nehmotných aktív</t>
  </si>
  <si>
    <t>713004 - 61 50</t>
  </si>
  <si>
    <t>Vybudovanie miestneho rozhlasu</t>
  </si>
  <si>
    <t>PD ul. Hliník</t>
  </si>
  <si>
    <t>PD Fotovoltika ZŠ s MŠ</t>
  </si>
  <si>
    <t>PD rozhľadňa v sedle Lustová</t>
  </si>
  <si>
    <t>PD protipovodňová nádrž</t>
  </si>
  <si>
    <t xml:space="preserve">detské ihrisko ul. Bernoláková </t>
  </si>
  <si>
    <t>Zberný dvor</t>
  </si>
  <si>
    <t>PD spojnica ul. Družstevná</t>
  </si>
  <si>
    <t xml:space="preserve">PD ulice Zimná, T.Vansovej, Kláštorná "za Galajdom" </t>
  </si>
  <si>
    <t>,</t>
  </si>
  <si>
    <t>za predaj výrobkov a služieb, parkovné</t>
  </si>
  <si>
    <t>Z predaja pozemkov a pozemkov v IBV</t>
  </si>
  <si>
    <t>Všeobecný materiál, dopravné značky</t>
  </si>
  <si>
    <t>Prevádzkové stroje, prístroje, technika</t>
  </si>
  <si>
    <r>
      <t xml:space="preserve">2025            </t>
    </r>
    <r>
      <rPr>
        <sz val="10"/>
        <color indexed="8"/>
        <rFont val="Tahoma"/>
        <family val="2"/>
        <charset val="238"/>
      </rPr>
      <t>schválený</t>
    </r>
  </si>
  <si>
    <t>Rozpočet mesta Podolínec na rok 2026</t>
  </si>
  <si>
    <r>
      <t xml:space="preserve">2025 </t>
    </r>
    <r>
      <rPr>
        <sz val="10"/>
        <color indexed="8"/>
        <rFont val="Tahoma"/>
        <family val="2"/>
        <charset val="238"/>
      </rPr>
      <t>schválený</t>
    </r>
  </si>
  <si>
    <r>
      <t xml:space="preserve">2025 </t>
    </r>
    <r>
      <rPr>
        <sz val="10"/>
        <rFont val="Tahoma"/>
        <family val="2"/>
        <charset val="238"/>
      </rPr>
      <t>upravený</t>
    </r>
  </si>
  <si>
    <r>
      <t xml:space="preserve">2025       </t>
    </r>
    <r>
      <rPr>
        <sz val="10"/>
        <color indexed="8"/>
        <rFont val="Tahoma"/>
        <family val="2"/>
        <charset val="238"/>
      </rPr>
      <t>upravený</t>
    </r>
  </si>
  <si>
    <t>sviečkomat</t>
  </si>
  <si>
    <t>Dotácia Rekonštrukcia domu smútku</t>
  </si>
  <si>
    <t>Dotácia SFZ - zavlažovanie ihriska</t>
  </si>
  <si>
    <t>NFP Telocvičňa ZŠ s MŠ v Podolínci</t>
  </si>
  <si>
    <t>Podolínske strašidlo - bronzová socha NFP</t>
  </si>
  <si>
    <t>Prenájom s právom kúpy pren.veci - Parkovací automat</t>
  </si>
  <si>
    <t>Príspevok na sociálnu a opatrovateľskú službu</t>
  </si>
  <si>
    <t>Softwér FIREWALL</t>
  </si>
  <si>
    <t>Rekonštrukcia domu smútku</t>
  </si>
  <si>
    <t>Zavlažovanie futbalového ihriska</t>
  </si>
  <si>
    <t>Telocvičňa ZŠ s MŠ v Podolínci</t>
  </si>
  <si>
    <t>Stavebný dozor ZŠ s MŠ v Podolínci</t>
  </si>
  <si>
    <t>Podolínske strašidlo - bronzová socha - NFP</t>
  </si>
  <si>
    <t>NFP Zvýšenie bezpečnosti ciest Hliník, Družstevná, J. Smreka</t>
  </si>
  <si>
    <t>Stavebný dozor Zvýšenie bezpečnosti ciest Hliník, Družstevná, J. Smreka</t>
  </si>
  <si>
    <t>NFP Cyklocesta rekonštrukcia a úprava</t>
  </si>
  <si>
    <t>Stavebný dozor Cyklocesta rekonštrukcia a úprava</t>
  </si>
  <si>
    <t>223001 - 46 40 6</t>
  </si>
  <si>
    <t>223001 - 45</t>
  </si>
  <si>
    <t>Príjem za poskytovanie služieb Spol. stavebný úrad Podolínec - Lomnička</t>
  </si>
  <si>
    <t>NFP Cyklocesta úprava a rekonštrukcia</t>
  </si>
  <si>
    <t>PRÍJMY SPOLU</t>
  </si>
  <si>
    <t>636005 - 34 2</t>
  </si>
  <si>
    <t>Všeobecné služby - údržba, čistota mesta, správa budov a ďalších služieb týkajúcich sa verejných priestranstiev</t>
  </si>
  <si>
    <t>637004 - 88</t>
  </si>
  <si>
    <t>642014 - 43</t>
  </si>
  <si>
    <t>312001 - 61</t>
  </si>
  <si>
    <t>Odmeny 800€</t>
  </si>
  <si>
    <t>Komunikačná infraštruktúra</t>
  </si>
  <si>
    <t>Knižnica-internet</t>
  </si>
  <si>
    <t>637004 - 57</t>
  </si>
  <si>
    <t>Všeobecné služby - Ekos zber šatstva</t>
  </si>
  <si>
    <t>627 - 61 45</t>
  </si>
  <si>
    <t>DDP</t>
  </si>
  <si>
    <t>632004 - 61 45</t>
  </si>
  <si>
    <t>632005 - 61 45</t>
  </si>
  <si>
    <t>633016 - 61 45</t>
  </si>
  <si>
    <t>Dotácie voľby</t>
  </si>
  <si>
    <t>NÁVRH PROGRAMOVÉHO ROZPOČTU MESTA PODOLÍNEC NA r. 2026 - 2028</t>
  </si>
  <si>
    <t>Programový rozpočet mesta Podolínec na roky 2026-2028 je zostavený v súlade právnymi normami:</t>
  </si>
  <si>
    <t>Príjmová časť programového rozpočtu na roky 2026 - 2028</t>
  </si>
  <si>
    <t>Výdavková časť programového rozpočtu na roky 2026 - 2028</t>
  </si>
  <si>
    <r>
      <t xml:space="preserve">2025            </t>
    </r>
    <r>
      <rPr>
        <sz val="10"/>
        <rFont val="Tahoma"/>
        <family val="2"/>
        <charset val="238"/>
      </rPr>
      <t>predp. skutočnosť</t>
    </r>
  </si>
  <si>
    <r>
      <t xml:space="preserve">2025           </t>
    </r>
    <r>
      <rPr>
        <sz val="10"/>
        <rFont val="Tahoma"/>
        <family val="2"/>
        <charset val="238"/>
      </rPr>
      <t>predp. skutočnosť</t>
    </r>
  </si>
  <si>
    <r>
      <t xml:space="preserve">Programový rozpočet na rok 2026 je navrhnutý ako vyrovnaný t. j. rozdiel medzi príjmami a výdavkami je nula. Celkové finančné prostriedky na strane príjmov sú schválené vo výške </t>
    </r>
    <r>
      <rPr>
        <b/>
        <sz val="11"/>
        <rFont val="Calibri"/>
        <family val="2"/>
        <charset val="238"/>
      </rPr>
      <t>7 897 617,46 €</t>
    </r>
    <r>
      <rPr>
        <sz val="11"/>
        <rFont val="Calibri"/>
        <family val="2"/>
        <charset val="238"/>
      </rPr>
      <t xml:space="preserve">. Bežný rozpočet je prebytkový, bežné príjmy predstavujú sumu </t>
    </r>
    <r>
      <rPr>
        <b/>
        <sz val="11"/>
        <rFont val="Calibri"/>
        <family val="2"/>
        <charset val="238"/>
      </rPr>
      <t>4 388 926,57 €</t>
    </r>
    <r>
      <rPr>
        <sz val="11"/>
        <rFont val="Calibri"/>
        <family val="2"/>
        <charset val="238"/>
      </rPr>
      <t xml:space="preserve"> a bežné   výdavky </t>
    </r>
    <r>
      <rPr>
        <b/>
        <sz val="11"/>
        <rFont val="Calibri"/>
        <family val="2"/>
        <charset val="238"/>
      </rPr>
      <t>4 159 960,83 €</t>
    </r>
    <r>
      <rPr>
        <sz val="11"/>
        <rFont val="Calibri"/>
        <family val="2"/>
        <charset val="238"/>
      </rPr>
      <t>. Súčasťou bežného rozpočtu je aj rozpočet Základnej školy s materskou školou, Školská 2 Podolínec (ďalej len "škola). Kapitálový rozpočet a finančné operácie sú schodkové, kryté bežným rozpočtom</t>
    </r>
    <r>
      <rPr>
        <b/>
        <sz val="11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</si>
</sst>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Tahoma"/>
      <family val="2"/>
      <charset val="238"/>
    </font>
    <font>
      <b/>
      <sz val="10"/>
      <color rgb="FF002060"/>
      <name val="Tahoma"/>
      <family val="2"/>
      <charset val="238"/>
    </font>
    <font>
      <sz val="10"/>
      <color rgb="FF002060"/>
      <name val="Tahoma"/>
      <family val="2"/>
      <charset val="238"/>
    </font>
    <font>
      <b/>
      <sz val="10"/>
      <color theme="9" tint="-0.499984740745262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rgb="FF002060"/>
      <name val="Calibri"/>
      <family val="2"/>
      <charset val="238"/>
    </font>
    <font>
      <b/>
      <sz val="11"/>
      <color theme="9" tint="-0.499984740745262"/>
      <name val="Tahoma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B050"/>
      <name val="Tahoma"/>
      <family val="2"/>
      <charset val="238"/>
    </font>
    <font>
      <b/>
      <sz val="10"/>
      <color theme="7" tint="-0.249977111117893"/>
      <name val="Tahoma"/>
      <family val="2"/>
      <charset val="238"/>
    </font>
    <font>
      <sz val="10"/>
      <color theme="7" tint="-0.249977111117893"/>
      <name val="Tahoma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FF0000"/>
      <name val="Tahoma"/>
      <family val="2"/>
      <charset val="238"/>
    </font>
    <font>
      <sz val="10"/>
      <color theme="8" tint="-0.499984740745262"/>
      <name val="Tahoma"/>
      <family val="2"/>
      <charset val="238"/>
    </font>
    <font>
      <b/>
      <sz val="11"/>
      <color rgb="FF002060"/>
      <name val="Tahoma"/>
      <family val="2"/>
      <charset val="238"/>
    </font>
    <font>
      <sz val="10"/>
      <color theme="9" tint="-0.499984740745262"/>
      <name val="Tahoma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sz val="11"/>
      <color theme="1"/>
      <name val="Tahoma"/>
      <family val="2"/>
      <charset val="238"/>
    </font>
    <font>
      <b/>
      <sz val="16"/>
      <color rgb="FF002060"/>
      <name val="Tahoma"/>
      <family val="2"/>
      <charset val="238"/>
    </font>
    <font>
      <sz val="12"/>
      <color rgb="FF002060"/>
      <name val="Tahoma"/>
      <family val="2"/>
      <charset val="238"/>
    </font>
    <font>
      <sz val="11"/>
      <name val="Tahoma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"/>
      <color theme="9" tint="-0.499984740745262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B5B5FF"/>
        <bgColor indexed="64"/>
      </patternFill>
    </fill>
    <fill>
      <patternFill patternType="solid">
        <fgColor rgb="FFB5B5FF"/>
        <b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</borders>
  <cellStyleXfs count="2">
    <xf numFmtId="0" fontId="0" fillId="0" borderId="0"/>
    <xf numFmtId="0" fontId="1" fillId="0" borderId="0"/>
  </cellStyleXfs>
  <cellXfs count="328">
    <xf numFmtId="0" fontId="0" fillId="0" borderId="0" xfId="0"/>
    <xf numFmtId="0" fontId="2" fillId="0" borderId="0" xfId="0" applyFont="1"/>
    <xf numFmtId="0" fontId="10" fillId="0" borderId="0" xfId="0" applyFont="1"/>
    <xf numFmtId="0" fontId="11" fillId="3" borderId="0" xfId="1" applyFont="1" applyFill="1"/>
    <xf numFmtId="4" fontId="2" fillId="0" borderId="0" xfId="0" applyNumberFormat="1" applyFont="1"/>
    <xf numFmtId="0" fontId="2" fillId="4" borderId="0" xfId="0" applyFont="1" applyFill="1"/>
    <xf numFmtId="0" fontId="3" fillId="4" borderId="0" xfId="1" applyFont="1" applyFill="1" applyAlignment="1">
      <alignment vertical="center"/>
    </xf>
    <xf numFmtId="0" fontId="2" fillId="2" borderId="0" xfId="0" applyFont="1" applyFill="1"/>
    <xf numFmtId="4" fontId="3" fillId="4" borderId="0" xfId="0" applyNumberFormat="1" applyFont="1" applyFill="1" applyAlignment="1">
      <alignment horizontal="center" vertical="center" wrapText="1"/>
    </xf>
    <xf numFmtId="0" fontId="12" fillId="5" borderId="0" xfId="0" applyFont="1" applyFill="1"/>
    <xf numFmtId="0" fontId="11" fillId="0" borderId="0" xfId="0" applyFont="1"/>
    <xf numFmtId="0" fontId="5" fillId="0" borderId="0" xfId="0" applyFont="1"/>
    <xf numFmtId="4" fontId="10" fillId="0" borderId="0" xfId="0" applyNumberFormat="1" applyFont="1"/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1" fillId="5" borderId="0" xfId="0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0" fontId="21" fillId="0" borderId="0" xfId="0" applyFont="1"/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18" fillId="0" borderId="0" xfId="0" applyFont="1" applyAlignment="1">
      <alignment horizontal="left"/>
    </xf>
    <xf numFmtId="0" fontId="10" fillId="9" borderId="0" xfId="0" applyFont="1" applyFill="1"/>
    <xf numFmtId="0" fontId="5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2" fillId="8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7" fillId="10" borderId="0" xfId="0" applyFont="1" applyFill="1"/>
    <xf numFmtId="4" fontId="18" fillId="7" borderId="0" xfId="0" applyNumberFormat="1" applyFont="1" applyFill="1"/>
    <xf numFmtId="4" fontId="7" fillId="10" borderId="0" xfId="0" applyNumberFormat="1" applyFont="1" applyFill="1" applyAlignment="1">
      <alignment horizontal="right"/>
    </xf>
    <xf numFmtId="0" fontId="12" fillId="8" borderId="0" xfId="0" applyFont="1" applyFill="1" applyAlignment="1">
      <alignment horizontal="right"/>
    </xf>
    <xf numFmtId="0" fontId="12" fillId="11" borderId="0" xfId="0" applyFont="1" applyFill="1" applyAlignment="1">
      <alignment horizontal="right"/>
    </xf>
    <xf numFmtId="0" fontId="10" fillId="0" borderId="0" xfId="0" applyFont="1" applyAlignment="1">
      <alignment horizontal="left"/>
    </xf>
    <xf numFmtId="0" fontId="3" fillId="4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1" fillId="3" borderId="0" xfId="1" applyFont="1" applyFill="1" applyAlignment="1">
      <alignment horizontal="left"/>
    </xf>
    <xf numFmtId="0" fontId="12" fillId="11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8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7" fillId="0" borderId="0" xfId="0" applyFont="1"/>
    <xf numFmtId="0" fontId="23" fillId="9" borderId="0" xfId="0" applyFont="1" applyFill="1"/>
    <xf numFmtId="0" fontId="22" fillId="9" borderId="0" xfId="0" applyFont="1" applyFill="1" applyAlignment="1">
      <alignment horizontal="left"/>
    </xf>
    <xf numFmtId="0" fontId="22" fillId="9" borderId="0" xfId="0" applyFont="1" applyFill="1"/>
    <xf numFmtId="0" fontId="18" fillId="9" borderId="0" xfId="0" applyFont="1" applyFill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left"/>
    </xf>
    <xf numFmtId="4" fontId="18" fillId="0" borderId="0" xfId="0" applyNumberFormat="1" applyFont="1" applyAlignment="1">
      <alignment horizontal="right"/>
    </xf>
    <xf numFmtId="4" fontId="10" fillId="8" borderId="0" xfId="0" applyNumberFormat="1" applyFont="1" applyFill="1"/>
    <xf numFmtId="4" fontId="18" fillId="0" borderId="0" xfId="0" applyNumberFormat="1" applyFont="1" applyAlignment="1">
      <alignment horizontal="right" vertical="center"/>
    </xf>
    <xf numFmtId="4" fontId="10" fillId="11" borderId="0" xfId="0" applyNumberFormat="1" applyFont="1" applyFill="1" applyAlignment="1">
      <alignment horizontal="right" vertical="center"/>
    </xf>
    <xf numFmtId="4" fontId="18" fillId="5" borderId="0" xfId="0" applyNumberFormat="1" applyFont="1" applyFill="1" applyAlignment="1">
      <alignment horizontal="right" vertical="center" wrapText="1"/>
    </xf>
    <xf numFmtId="4" fontId="7" fillId="0" borderId="0" xfId="0" applyNumberFormat="1" applyFont="1"/>
    <xf numFmtId="4" fontId="11" fillId="0" borderId="0" xfId="0" applyNumberFormat="1" applyFont="1"/>
    <xf numFmtId="4" fontId="3" fillId="4" borderId="0" xfId="1" applyNumberFormat="1" applyFont="1" applyFill="1" applyAlignment="1">
      <alignment horizontal="center" vertical="center" wrapText="1"/>
    </xf>
    <xf numFmtId="4" fontId="18" fillId="4" borderId="0" xfId="0" applyNumberFormat="1" applyFont="1" applyFill="1" applyAlignment="1">
      <alignment horizontal="center" vertical="center" wrapText="1"/>
    </xf>
    <xf numFmtId="0" fontId="24" fillId="6" borderId="0" xfId="0" applyFont="1" applyFill="1" applyAlignment="1">
      <alignment vertical="center"/>
    </xf>
    <xf numFmtId="4" fontId="24" fillId="6" borderId="0" xfId="0" applyNumberFormat="1" applyFont="1" applyFill="1" applyAlignment="1">
      <alignment horizontal="right" vertical="center"/>
    </xf>
    <xf numFmtId="4" fontId="13" fillId="0" borderId="0" xfId="0" applyNumberFormat="1" applyFont="1"/>
    <xf numFmtId="4" fontId="10" fillId="8" borderId="0" xfId="0" applyNumberFormat="1" applyFont="1" applyFill="1" applyAlignment="1">
      <alignment horizontal="right"/>
    </xf>
    <xf numFmtId="0" fontId="10" fillId="8" borderId="0" xfId="0" applyFont="1" applyFill="1" applyAlignment="1">
      <alignment horizontal="left"/>
    </xf>
    <xf numFmtId="4" fontId="1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15" fillId="2" borderId="0" xfId="0" applyNumberFormat="1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/>
    </xf>
    <xf numFmtId="4" fontId="18" fillId="5" borderId="0" xfId="0" applyNumberFormat="1" applyFont="1" applyFill="1"/>
    <xf numFmtId="0" fontId="10" fillId="0" borderId="0" xfId="0" applyFont="1" applyAlignment="1">
      <alignment horizontal="left" vertical="center"/>
    </xf>
    <xf numFmtId="4" fontId="0" fillId="0" borderId="0" xfId="0" applyNumberFormat="1"/>
    <xf numFmtId="4" fontId="10" fillId="12" borderId="0" xfId="0" applyNumberFormat="1" applyFont="1" applyFill="1" applyAlignment="1">
      <alignment horizontal="right" vertical="center"/>
    </xf>
    <xf numFmtId="4" fontId="18" fillId="12" borderId="0" xfId="0" applyNumberFormat="1" applyFont="1" applyFill="1"/>
    <xf numFmtId="4" fontId="10" fillId="12" borderId="0" xfId="0" applyNumberFormat="1" applyFont="1" applyFill="1"/>
    <xf numFmtId="4" fontId="18" fillId="12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8" borderId="0" xfId="0" applyNumberFormat="1" applyFont="1" applyFill="1" applyAlignment="1">
      <alignment horizontal="right" vertical="center"/>
    </xf>
    <xf numFmtId="0" fontId="25" fillId="0" borderId="0" xfId="0" applyFont="1"/>
    <xf numFmtId="0" fontId="26" fillId="0" borderId="0" xfId="0" applyFont="1"/>
    <xf numFmtId="0" fontId="10" fillId="0" borderId="0" xfId="0" applyFont="1" applyAlignment="1">
      <alignment horizontal="left" wrapText="1"/>
    </xf>
    <xf numFmtId="0" fontId="28" fillId="8" borderId="0" xfId="0" applyFont="1" applyFill="1" applyAlignment="1">
      <alignment horizontal="right" vertical="center"/>
    </xf>
    <xf numFmtId="4" fontId="18" fillId="2" borderId="0" xfId="0" applyNumberFormat="1" applyFont="1" applyFill="1"/>
    <xf numFmtId="4" fontId="18" fillId="4" borderId="0" xfId="0" applyNumberFormat="1" applyFont="1" applyFill="1"/>
    <xf numFmtId="4" fontId="18" fillId="10" borderId="0" xfId="0" applyNumberFormat="1" applyFont="1" applyFill="1"/>
    <xf numFmtId="4" fontId="18" fillId="5" borderId="0" xfId="0" applyNumberFormat="1" applyFont="1" applyFill="1" applyAlignment="1">
      <alignment horizontal="right"/>
    </xf>
    <xf numFmtId="4" fontId="18" fillId="5" borderId="0" xfId="0" applyNumberFormat="1" applyFont="1" applyFill="1" applyAlignment="1">
      <alignment horizontal="right" vertical="center"/>
    </xf>
    <xf numFmtId="4" fontId="18" fillId="10" borderId="0" xfId="0" applyNumberFormat="1" applyFont="1" applyFill="1" applyAlignment="1">
      <alignment horizontal="right"/>
    </xf>
    <xf numFmtId="4" fontId="18" fillId="9" borderId="0" xfId="0" applyNumberFormat="1" applyFont="1" applyFill="1"/>
    <xf numFmtId="4" fontId="7" fillId="12" borderId="0" xfId="0" applyNumberFormat="1" applyFont="1" applyFill="1" applyAlignment="1">
      <alignment horizontal="right"/>
    </xf>
    <xf numFmtId="49" fontId="19" fillId="0" borderId="0" xfId="0" applyNumberFormat="1" applyFont="1" applyAlignment="1">
      <alignment horizontal="center" vertical="center"/>
    </xf>
    <xf numFmtId="0" fontId="30" fillId="4" borderId="0" xfId="0" applyFont="1" applyFill="1"/>
    <xf numFmtId="0" fontId="13" fillId="4" borderId="0" xfId="1" applyFont="1" applyFill="1" applyAlignment="1">
      <alignment horizontal="left" vertical="center"/>
    </xf>
    <xf numFmtId="0" fontId="13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 wrapText="1"/>
    </xf>
    <xf numFmtId="1" fontId="13" fillId="4" borderId="0" xfId="1" applyNumberFormat="1" applyFont="1" applyFill="1" applyAlignment="1">
      <alignment horizontal="center" vertical="center" wrapText="1"/>
    </xf>
    <xf numFmtId="1" fontId="13" fillId="4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 vertical="center"/>
    </xf>
    <xf numFmtId="0" fontId="31" fillId="0" borderId="0" xfId="0" applyFont="1"/>
    <xf numFmtId="0" fontId="2" fillId="0" borderId="0" xfId="0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4" fontId="18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0" fillId="4" borderId="1" xfId="0" applyFont="1" applyFill="1" applyBorder="1"/>
    <xf numFmtId="4" fontId="13" fillId="4" borderId="1" xfId="0" applyNumberFormat="1" applyFont="1" applyFill="1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0" fontId="6" fillId="0" borderId="1" xfId="0" applyFont="1" applyBorder="1"/>
    <xf numFmtId="0" fontId="11" fillId="0" borderId="1" xfId="0" applyFont="1" applyBorder="1" applyAlignment="1">
      <alignment horizontal="left"/>
    </xf>
    <xf numFmtId="4" fontId="11" fillId="0" borderId="1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2" fillId="4" borderId="1" xfId="0" applyFont="1" applyFill="1" applyBorder="1"/>
    <xf numFmtId="4" fontId="13" fillId="4" borderId="1" xfId="0" applyNumberFormat="1" applyFont="1" applyFill="1" applyBorder="1"/>
    <xf numFmtId="0" fontId="2" fillId="4" borderId="2" xfId="0" applyFont="1" applyFill="1" applyBorder="1"/>
    <xf numFmtId="4" fontId="13" fillId="4" borderId="2" xfId="0" applyNumberFormat="1" applyFont="1" applyFill="1" applyBorder="1" applyAlignment="1">
      <alignment horizontal="right"/>
    </xf>
    <xf numFmtId="4" fontId="18" fillId="4" borderId="2" xfId="0" applyNumberFormat="1" applyFont="1" applyFill="1" applyBorder="1" applyAlignment="1">
      <alignment horizontal="right"/>
    </xf>
    <xf numFmtId="4" fontId="13" fillId="4" borderId="2" xfId="0" applyNumberFormat="1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4" fontId="7" fillId="4" borderId="2" xfId="0" applyNumberFormat="1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1" fillId="5" borderId="0" xfId="0" applyFont="1" applyFill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4" fontId="18" fillId="5" borderId="0" xfId="0" applyNumberFormat="1" applyFont="1" applyFill="1" applyAlignment="1">
      <alignment vertical="center"/>
    </xf>
    <xf numFmtId="4" fontId="11" fillId="5" borderId="0" xfId="0" applyNumberFormat="1" applyFont="1" applyFill="1" applyAlignment="1">
      <alignment horizontal="right" vertical="center" wrapText="1"/>
    </xf>
    <xf numFmtId="4" fontId="7" fillId="4" borderId="0" xfId="0" applyNumberFormat="1" applyFont="1" applyFill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left" vertical="center"/>
    </xf>
    <xf numFmtId="4" fontId="11" fillId="5" borderId="2" xfId="0" applyNumberFormat="1" applyFont="1" applyFill="1" applyBorder="1" applyAlignment="1">
      <alignment vertical="center"/>
    </xf>
    <xf numFmtId="4" fontId="11" fillId="5" borderId="2" xfId="0" applyNumberFormat="1" applyFont="1" applyFill="1" applyBorder="1" applyAlignment="1">
      <alignment horizontal="right" vertical="center"/>
    </xf>
    <xf numFmtId="4" fontId="7" fillId="4" borderId="0" xfId="0" applyNumberFormat="1" applyFont="1" applyFill="1" applyAlignment="1">
      <alignment horizontal="right" vertical="center"/>
    </xf>
    <xf numFmtId="4" fontId="7" fillId="4" borderId="0" xfId="0" applyNumberFormat="1" applyFont="1" applyFill="1" applyAlignment="1">
      <alignment horizontal="right"/>
    </xf>
    <xf numFmtId="4" fontId="11" fillId="5" borderId="3" xfId="0" applyNumberFormat="1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left"/>
    </xf>
    <xf numFmtId="4" fontId="7" fillId="4" borderId="2" xfId="0" applyNumberFormat="1" applyFont="1" applyFill="1" applyBorder="1" applyAlignment="1">
      <alignment horizontal="right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4" fontId="11" fillId="5" borderId="0" xfId="0" applyNumberFormat="1" applyFont="1" applyFill="1"/>
    <xf numFmtId="4" fontId="11" fillId="13" borderId="3" xfId="0" applyNumberFormat="1" applyFont="1" applyFill="1" applyBorder="1" applyAlignment="1">
      <alignment vertical="center"/>
    </xf>
    <xf numFmtId="4" fontId="11" fillId="13" borderId="1" xfId="0" applyNumberFormat="1" applyFont="1" applyFill="1" applyBorder="1" applyAlignment="1">
      <alignment horizontal="right" vertical="center"/>
    </xf>
    <xf numFmtId="4" fontId="11" fillId="13" borderId="1" xfId="0" applyNumberFormat="1" applyFont="1" applyFill="1" applyBorder="1" applyAlignment="1">
      <alignment vertical="center"/>
    </xf>
    <xf numFmtId="0" fontId="12" fillId="13" borderId="1" xfId="0" applyFont="1" applyFill="1" applyBorder="1" applyAlignment="1">
      <alignment vertical="center"/>
    </xf>
    <xf numFmtId="0" fontId="12" fillId="1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vertical="center"/>
    </xf>
    <xf numFmtId="4" fontId="11" fillId="13" borderId="3" xfId="0" applyNumberFormat="1" applyFont="1" applyFill="1" applyBorder="1"/>
    <xf numFmtId="4" fontId="11" fillId="13" borderId="1" xfId="0" applyNumberFormat="1" applyFont="1" applyFill="1" applyBorder="1"/>
    <xf numFmtId="0" fontId="7" fillId="4" borderId="3" xfId="0" applyFont="1" applyFill="1" applyBorder="1"/>
    <xf numFmtId="0" fontId="7" fillId="4" borderId="3" xfId="0" applyFont="1" applyFill="1" applyBorder="1" applyAlignment="1">
      <alignment horizontal="left"/>
    </xf>
    <xf numFmtId="4" fontId="7" fillId="4" borderId="1" xfId="0" applyNumberFormat="1" applyFont="1" applyFill="1" applyBorder="1"/>
    <xf numFmtId="0" fontId="3" fillId="4" borderId="0" xfId="1" applyFont="1" applyFill="1" applyAlignment="1">
      <alignment horizontal="center" vertical="center" wrapText="1"/>
    </xf>
    <xf numFmtId="0" fontId="12" fillId="13" borderId="2" xfId="0" applyFont="1" applyFill="1" applyBorder="1" applyAlignment="1">
      <alignment horizontal="left" vertical="center"/>
    </xf>
    <xf numFmtId="4" fontId="11" fillId="13" borderId="2" xfId="0" applyNumberFormat="1" applyFont="1" applyFill="1" applyBorder="1" applyAlignment="1">
      <alignment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8" fillId="2" borderId="0" xfId="0" applyNumberFormat="1" applyFont="1" applyFill="1" applyAlignment="1">
      <alignment vertical="center"/>
    </xf>
    <xf numFmtId="0" fontId="7" fillId="6" borderId="0" xfId="0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4" fontId="6" fillId="0" borderId="0" xfId="0" applyNumberFormat="1" applyFont="1"/>
    <xf numFmtId="0" fontId="33" fillId="0" borderId="0" xfId="0" applyFont="1"/>
    <xf numFmtId="49" fontId="36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7" borderId="0" xfId="0" applyFont="1" applyFill="1"/>
    <xf numFmtId="0" fontId="7" fillId="8" borderId="0" xfId="0" applyFont="1" applyFill="1" applyAlignment="1">
      <alignment horizontal="right"/>
    </xf>
    <xf numFmtId="0" fontId="0" fillId="0" borderId="0" xfId="0" applyAlignment="1">
      <alignment vertical="center"/>
    </xf>
    <xf numFmtId="4" fontId="18" fillId="12" borderId="0" xfId="0" applyNumberFormat="1" applyFont="1" applyFill="1" applyAlignment="1">
      <alignment vertical="center"/>
    </xf>
    <xf numFmtId="0" fontId="10" fillId="8" borderId="0" xfId="0" applyFont="1" applyFill="1" applyAlignment="1">
      <alignment horizontal="right"/>
    </xf>
    <xf numFmtId="0" fontId="39" fillId="0" borderId="0" xfId="0" applyFont="1"/>
    <xf numFmtId="4" fontId="10" fillId="9" borderId="0" xfId="0" applyNumberFormat="1" applyFont="1" applyFill="1"/>
    <xf numFmtId="0" fontId="28" fillId="8" borderId="0" xfId="0" applyFont="1" applyFill="1" applyAlignment="1">
      <alignment horizontal="right" wrapText="1"/>
    </xf>
    <xf numFmtId="4" fontId="10" fillId="8" borderId="0" xfId="0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11" borderId="0" xfId="0" applyFont="1" applyFill="1" applyAlignment="1">
      <alignment horizontal="right"/>
    </xf>
    <xf numFmtId="49" fontId="3" fillId="4" borderId="0" xfId="0" applyNumberFormat="1" applyFont="1" applyFill="1" applyAlignment="1">
      <alignment horizontal="center" vertical="center" wrapText="1"/>
    </xf>
    <xf numFmtId="4" fontId="18" fillId="12" borderId="0" xfId="0" applyNumberFormat="1" applyFont="1" applyFill="1" applyAlignment="1">
      <alignment horizontal="right"/>
    </xf>
    <xf numFmtId="49" fontId="3" fillId="12" borderId="0" xfId="1" applyNumberFormat="1" applyFont="1" applyFill="1" applyAlignment="1">
      <alignment horizontal="center" vertical="center" wrapText="1"/>
    </xf>
    <xf numFmtId="0" fontId="12" fillId="8" borderId="0" xfId="0" applyFont="1" applyFill="1" applyAlignment="1">
      <alignment horizontal="right" vertical="center" wrapText="1"/>
    </xf>
    <xf numFmtId="0" fontId="18" fillId="7" borderId="0" xfId="0" applyFont="1" applyFill="1" applyAlignment="1">
      <alignment horizontal="left"/>
    </xf>
    <xf numFmtId="4" fontId="18" fillId="7" borderId="0" xfId="0" applyNumberFormat="1" applyFont="1" applyFill="1" applyAlignment="1">
      <alignment horizontal="right" vertical="center"/>
    </xf>
    <xf numFmtId="0" fontId="11" fillId="3" borderId="4" xfId="1" applyFont="1" applyFill="1" applyBorder="1"/>
    <xf numFmtId="4" fontId="18" fillId="0" borderId="5" xfId="0" applyNumberFormat="1" applyFont="1" applyBorder="1" applyAlignment="1">
      <alignment horizontal="right" vertical="center"/>
    </xf>
    <xf numFmtId="4" fontId="18" fillId="12" borderId="7" xfId="0" applyNumberFormat="1" applyFont="1" applyFill="1" applyBorder="1" applyAlignment="1">
      <alignment horizontal="right" vertical="center"/>
    </xf>
    <xf numFmtId="4" fontId="18" fillId="0" borderId="6" xfId="0" applyNumberFormat="1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 vertical="center"/>
    </xf>
    <xf numFmtId="4" fontId="18" fillId="0" borderId="8" xfId="0" applyNumberFormat="1" applyFont="1" applyBorder="1" applyAlignment="1">
      <alignment horizontal="right" vertical="center"/>
    </xf>
    <xf numFmtId="4" fontId="18" fillId="12" borderId="9" xfId="0" applyNumberFormat="1" applyFont="1" applyFill="1" applyBorder="1" applyAlignment="1">
      <alignment horizontal="right" vertical="center"/>
    </xf>
    <xf numFmtId="4" fontId="18" fillId="7" borderId="5" xfId="0" applyNumberFormat="1" applyFont="1" applyFill="1" applyBorder="1" applyAlignment="1">
      <alignment horizontal="right" vertical="center"/>
    </xf>
    <xf numFmtId="4" fontId="18" fillId="7" borderId="9" xfId="0" applyNumberFormat="1" applyFont="1" applyFill="1" applyBorder="1" applyAlignment="1">
      <alignment horizontal="right" vertical="center"/>
    </xf>
    <xf numFmtId="4" fontId="18" fillId="7" borderId="10" xfId="0" applyNumberFormat="1" applyFont="1" applyFill="1" applyBorder="1"/>
    <xf numFmtId="4" fontId="18" fillId="7" borderId="11" xfId="0" applyNumberFormat="1" applyFont="1" applyFill="1" applyBorder="1"/>
    <xf numFmtId="4" fontId="18" fillId="7" borderId="6" xfId="0" applyNumberFormat="1" applyFont="1" applyFill="1" applyBorder="1"/>
    <xf numFmtId="4" fontId="18" fillId="0" borderId="12" xfId="0" applyNumberFormat="1" applyFont="1" applyBorder="1"/>
    <xf numFmtId="4" fontId="18" fillId="0" borderId="5" xfId="0" applyNumberFormat="1" applyFont="1" applyBorder="1"/>
    <xf numFmtId="4" fontId="18" fillId="7" borderId="9" xfId="0" applyNumberFormat="1" applyFont="1" applyFill="1" applyBorder="1"/>
    <xf numFmtId="4" fontId="18" fillId="12" borderId="4" xfId="0" applyNumberFormat="1" applyFont="1" applyFill="1" applyBorder="1" applyAlignment="1">
      <alignment horizontal="right" vertical="center"/>
    </xf>
    <xf numFmtId="4" fontId="10" fillId="8" borderId="5" xfId="0" applyNumberFormat="1" applyFont="1" applyFill="1" applyBorder="1" applyAlignment="1">
      <alignment horizontal="right" vertical="center"/>
    </xf>
    <xf numFmtId="0" fontId="5" fillId="0" borderId="5" xfId="0" applyFont="1" applyBorder="1"/>
    <xf numFmtId="0" fontId="18" fillId="0" borderId="4" xfId="0" applyFont="1" applyBorder="1" applyAlignment="1">
      <alignment vertical="center"/>
    </xf>
    <xf numFmtId="4" fontId="18" fillId="0" borderId="13" xfId="0" applyNumberFormat="1" applyFont="1" applyBorder="1" applyAlignment="1">
      <alignment horizontal="right" vertical="center"/>
    </xf>
    <xf numFmtId="4" fontId="18" fillId="5" borderId="13" xfId="0" applyNumberFormat="1" applyFont="1" applyFill="1" applyBorder="1"/>
    <xf numFmtId="4" fontId="18" fillId="5" borderId="14" xfId="0" applyNumberFormat="1" applyFont="1" applyFill="1" applyBorder="1"/>
    <xf numFmtId="4" fontId="18" fillId="7" borderId="10" xfId="0" applyNumberFormat="1" applyFont="1" applyFill="1" applyBorder="1" applyAlignment="1">
      <alignment horizontal="right" vertical="center"/>
    </xf>
    <xf numFmtId="4" fontId="18" fillId="7" borderId="6" xfId="0" applyNumberFormat="1" applyFont="1" applyFill="1" applyBorder="1" applyAlignment="1">
      <alignment horizontal="right" vertical="center"/>
    </xf>
    <xf numFmtId="4" fontId="18" fillId="7" borderId="13" xfId="0" applyNumberFormat="1" applyFont="1" applyFill="1" applyBorder="1" applyAlignment="1">
      <alignment horizontal="right" vertical="center"/>
    </xf>
    <xf numFmtId="0" fontId="18" fillId="0" borderId="8" xfId="0" applyFont="1" applyBorder="1" applyAlignment="1">
      <alignment horizontal="left"/>
    </xf>
    <xf numFmtId="4" fontId="18" fillId="7" borderId="13" xfId="0" applyNumberFormat="1" applyFont="1" applyFill="1" applyBorder="1"/>
    <xf numFmtId="4" fontId="18" fillId="12" borderId="13" xfId="0" applyNumberFormat="1" applyFont="1" applyFill="1" applyBorder="1" applyAlignment="1">
      <alignment horizontal="right" vertical="center"/>
    </xf>
    <xf numFmtId="4" fontId="18" fillId="0" borderId="4" xfId="0" applyNumberFormat="1" applyFont="1" applyBorder="1"/>
    <xf numFmtId="4" fontId="18" fillId="7" borderId="15" xfId="0" applyNumberFormat="1" applyFont="1" applyFill="1" applyBorder="1" applyAlignment="1">
      <alignment horizontal="right" vertical="center"/>
    </xf>
    <xf numFmtId="4" fontId="18" fillId="12" borderId="15" xfId="0" applyNumberFormat="1" applyFont="1" applyFill="1" applyBorder="1" applyAlignment="1">
      <alignment horizontal="right" vertical="center"/>
    </xf>
    <xf numFmtId="4" fontId="18" fillId="12" borderId="15" xfId="0" applyNumberFormat="1" applyFont="1" applyFill="1" applyBorder="1"/>
    <xf numFmtId="4" fontId="10" fillId="8" borderId="5" xfId="0" applyNumberFormat="1" applyFont="1" applyFill="1" applyBorder="1"/>
    <xf numFmtId="4" fontId="18" fillId="7" borderId="11" xfId="0" applyNumberFormat="1" applyFont="1" applyFill="1" applyBorder="1" applyAlignment="1">
      <alignment horizontal="right" vertical="center"/>
    </xf>
    <xf numFmtId="0" fontId="22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4" fontId="18" fillId="7" borderId="16" xfId="0" applyNumberFormat="1" applyFont="1" applyFill="1" applyBorder="1" applyAlignment="1">
      <alignment horizontal="right" vertical="center"/>
    </xf>
    <xf numFmtId="4" fontId="18" fillId="7" borderId="8" xfId="0" applyNumberFormat="1" applyFont="1" applyFill="1" applyBorder="1" applyAlignment="1">
      <alignment horizontal="right" vertical="center"/>
    </xf>
    <xf numFmtId="4" fontId="18" fillId="0" borderId="8" xfId="0" applyNumberFormat="1" applyFont="1" applyBorder="1"/>
    <xf numFmtId="4" fontId="18" fillId="0" borderId="6" xfId="0" applyNumberFormat="1" applyFont="1" applyBorder="1"/>
    <xf numFmtId="4" fontId="18" fillId="0" borderId="11" xfId="0" applyNumberFormat="1" applyFont="1" applyBorder="1"/>
    <xf numFmtId="4" fontId="18" fillId="7" borderId="7" xfId="0" applyNumberFormat="1" applyFont="1" applyFill="1" applyBorder="1" applyAlignment="1">
      <alignment horizontal="right" vertical="center"/>
    </xf>
    <xf numFmtId="4" fontId="10" fillId="8" borderId="8" xfId="0" applyNumberFormat="1" applyFont="1" applyFill="1" applyBorder="1"/>
    <xf numFmtId="0" fontId="18" fillId="0" borderId="8" xfId="0" applyFont="1" applyBorder="1" applyAlignment="1">
      <alignment horizontal="left" vertical="center"/>
    </xf>
    <xf numFmtId="0" fontId="11" fillId="5" borderId="8" xfId="0" applyFont="1" applyFill="1" applyBorder="1"/>
    <xf numFmtId="4" fontId="10" fillId="7" borderId="8" xfId="0" applyNumberFormat="1" applyFont="1" applyFill="1" applyBorder="1" applyAlignment="1">
      <alignment horizontal="right" vertical="center"/>
    </xf>
    <xf numFmtId="4" fontId="18" fillId="5" borderId="8" xfId="0" applyNumberFormat="1" applyFont="1" applyFill="1" applyBorder="1" applyAlignment="1">
      <alignment horizontal="right" vertical="center" wrapText="1"/>
    </xf>
    <xf numFmtId="4" fontId="10" fillId="0" borderId="8" xfId="0" applyNumberFormat="1" applyFont="1" applyBorder="1"/>
    <xf numFmtId="4" fontId="18" fillId="10" borderId="8" xfId="0" applyNumberFormat="1" applyFont="1" applyFill="1" applyBorder="1"/>
    <xf numFmtId="4" fontId="10" fillId="7" borderId="11" xfId="0" applyNumberFormat="1" applyFont="1" applyFill="1" applyBorder="1" applyAlignment="1">
      <alignment horizontal="right" vertical="center"/>
    </xf>
    <xf numFmtId="4" fontId="10" fillId="7" borderId="6" xfId="0" applyNumberFormat="1" applyFont="1" applyFill="1" applyBorder="1" applyAlignment="1">
      <alignment horizontal="right" vertical="center"/>
    </xf>
    <xf numFmtId="4" fontId="10" fillId="0" borderId="10" xfId="0" applyNumberFormat="1" applyFont="1" applyBorder="1"/>
    <xf numFmtId="4" fontId="10" fillId="7" borderId="10" xfId="0" applyNumberFormat="1" applyFont="1" applyFill="1" applyBorder="1" applyAlignment="1">
      <alignment horizontal="right" vertical="center"/>
    </xf>
    <xf numFmtId="0" fontId="18" fillId="0" borderId="8" xfId="0" applyFont="1" applyBorder="1"/>
    <xf numFmtId="4" fontId="18" fillId="5" borderId="8" xfId="0" applyNumberFormat="1" applyFont="1" applyFill="1" applyBorder="1" applyAlignment="1">
      <alignment horizontal="right"/>
    </xf>
    <xf numFmtId="4" fontId="10" fillId="0" borderId="9" xfId="0" applyNumberFormat="1" applyFont="1" applyBorder="1" applyAlignment="1">
      <alignment horizontal="right" vertical="center"/>
    </xf>
    <xf numFmtId="4" fontId="10" fillId="7" borderId="14" xfId="0" applyNumberFormat="1" applyFont="1" applyFill="1" applyBorder="1" applyAlignment="1">
      <alignment horizontal="right" vertical="center"/>
    </xf>
    <xf numFmtId="4" fontId="18" fillId="5" borderId="14" xfId="0" applyNumberFormat="1" applyFont="1" applyFill="1" applyBorder="1" applyAlignment="1">
      <alignment horizontal="right"/>
    </xf>
    <xf numFmtId="4" fontId="18" fillId="0" borderId="4" xfId="0" applyNumberFormat="1" applyFont="1" applyBorder="1" applyAlignment="1">
      <alignment horizontal="right"/>
    </xf>
    <xf numFmtId="0" fontId="22" fillId="0" borderId="8" xfId="0" applyFont="1" applyBorder="1"/>
    <xf numFmtId="4" fontId="18" fillId="7" borderId="8" xfId="0" applyNumberFormat="1" applyFont="1" applyFill="1" applyBorder="1"/>
    <xf numFmtId="4" fontId="18" fillId="7" borderId="14" xfId="0" applyNumberFormat="1" applyFont="1" applyFill="1" applyBorder="1"/>
    <xf numFmtId="0" fontId="22" fillId="0" borderId="8" xfId="0" applyFont="1" applyBorder="1" applyAlignment="1">
      <alignment horizontal="left"/>
    </xf>
    <xf numFmtId="4" fontId="10" fillId="7" borderId="8" xfId="0" applyNumberFormat="1" applyFont="1" applyFill="1" applyBorder="1"/>
    <xf numFmtId="4" fontId="10" fillId="8" borderId="8" xfId="0" applyNumberFormat="1" applyFont="1" applyFill="1" applyBorder="1" applyAlignment="1">
      <alignment horizontal="right" vertical="center"/>
    </xf>
    <xf numFmtId="4" fontId="10" fillId="7" borderId="11" xfId="0" applyNumberFormat="1" applyFont="1" applyFill="1" applyBorder="1"/>
    <xf numFmtId="4" fontId="10" fillId="7" borderId="10" xfId="0" applyNumberFormat="1" applyFont="1" applyFill="1" applyBorder="1"/>
    <xf numFmtId="4" fontId="10" fillId="7" borderId="6" xfId="0" applyNumberFormat="1" applyFont="1" applyFill="1" applyBorder="1"/>
    <xf numFmtId="4" fontId="18" fillId="7" borderId="14" xfId="0" applyNumberFormat="1" applyFont="1" applyFill="1" applyBorder="1" applyAlignment="1">
      <alignment horizontal="right" vertical="center"/>
    </xf>
    <xf numFmtId="4" fontId="18" fillId="5" borderId="14" xfId="0" applyNumberFormat="1" applyFont="1" applyFill="1" applyBorder="1" applyAlignment="1">
      <alignment horizontal="right" vertical="center" wrapText="1"/>
    </xf>
    <xf numFmtId="0" fontId="22" fillId="9" borderId="8" xfId="0" applyFont="1" applyFill="1" applyBorder="1"/>
    <xf numFmtId="4" fontId="10" fillId="7" borderId="14" xfId="0" applyNumberFormat="1" applyFont="1" applyFill="1" applyBorder="1"/>
    <xf numFmtId="4" fontId="18" fillId="9" borderId="14" xfId="0" applyNumberFormat="1" applyFont="1" applyFill="1" applyBorder="1"/>
    <xf numFmtId="4" fontId="18" fillId="9" borderId="8" xfId="0" applyNumberFormat="1" applyFont="1" applyFill="1" applyBorder="1"/>
    <xf numFmtId="0" fontId="5" fillId="0" borderId="8" xfId="0" applyFont="1" applyBorder="1"/>
    <xf numFmtId="0" fontId="18" fillId="9" borderId="8" xfId="0" applyFont="1" applyFill="1" applyBorder="1"/>
    <xf numFmtId="0" fontId="7" fillId="10" borderId="8" xfId="0" applyFont="1" applyFill="1" applyBorder="1"/>
    <xf numFmtId="4" fontId="10" fillId="9" borderId="14" xfId="0" applyNumberFormat="1" applyFont="1" applyFill="1" applyBorder="1"/>
    <xf numFmtId="4" fontId="18" fillId="10" borderId="14" xfId="0" applyNumberFormat="1" applyFont="1" applyFill="1" applyBorder="1"/>
    <xf numFmtId="4" fontId="10" fillId="8" borderId="4" xfId="0" applyNumberFormat="1" applyFont="1" applyFill="1" applyBorder="1"/>
    <xf numFmtId="0" fontId="10" fillId="5" borderId="0" xfId="0" applyFont="1" applyFill="1" applyAlignment="1">
      <alignment horizontal="left"/>
    </xf>
    <xf numFmtId="0" fontId="10" fillId="5" borderId="0" xfId="0" applyFont="1" applyFill="1"/>
    <xf numFmtId="0" fontId="42" fillId="0" borderId="0" xfId="0" applyFont="1"/>
    <xf numFmtId="0" fontId="0" fillId="0" borderId="0" xfId="0" applyFill="1"/>
    <xf numFmtId="4" fontId="10" fillId="0" borderId="0" xfId="0" applyNumberFormat="1" applyFont="1" applyFill="1"/>
    <xf numFmtId="0" fontId="19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27" fillId="0" borderId="0" xfId="0" applyFont="1" applyAlignment="1">
      <alignment horizontal="left" vertical="center"/>
    </xf>
    <xf numFmtId="4" fontId="10" fillId="8" borderId="0" xfId="0" applyNumberFormat="1" applyFont="1" applyFill="1" applyAlignment="1">
      <alignment horizontal="right" vertical="center"/>
    </xf>
    <xf numFmtId="4" fontId="6" fillId="8" borderId="0" xfId="0" applyNumberFormat="1" applyFont="1" applyFill="1" applyAlignment="1">
      <alignment horizontal="right" vertical="center"/>
    </xf>
    <xf numFmtId="0" fontId="41" fillId="4" borderId="0" xfId="0" applyFont="1" applyFill="1" applyAlignment="1">
      <alignment horizontal="center"/>
    </xf>
    <xf numFmtId="0" fontId="12" fillId="13" borderId="2" xfId="0" applyFont="1" applyFill="1" applyBorder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0" fontId="12" fillId="13" borderId="1" xfId="0" applyFont="1" applyFill="1" applyBorder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12" fillId="13" borderId="1" xfId="0" applyFont="1" applyFill="1" applyBorder="1" applyAlignment="1">
      <alignment horizontal="left" vertical="center"/>
    </xf>
    <xf numFmtId="0" fontId="18" fillId="10" borderId="2" xfId="0" applyFont="1" applyFill="1" applyBorder="1" applyAlignment="1">
      <alignment horizontal="left" vertical="center"/>
    </xf>
    <xf numFmtId="0" fontId="12" fillId="13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/>
    </xf>
    <xf numFmtId="0" fontId="18" fillId="1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49" fontId="36" fillId="0" borderId="0" xfId="0" applyNumberFormat="1" applyFont="1" applyAlignment="1">
      <alignment horizontal="left" vertical="center" wrapText="1"/>
    </xf>
    <xf numFmtId="49" fontId="45" fillId="7" borderId="0" xfId="0" applyNumberFormat="1" applyFont="1" applyFill="1" applyAlignment="1">
      <alignment horizontal="left" vertical="center" wrapText="1"/>
    </xf>
    <xf numFmtId="49" fontId="40" fillId="7" borderId="0" xfId="0" applyNumberFormat="1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</cellXfs>
  <cellStyles count="2">
    <cellStyle name="Excel Built-in Normal" xfId="1"/>
    <cellStyle name="Normálne" xfId="0" builtinId="0"/>
  </cellStyles>
  <dxfs count="0"/>
  <tableStyles count="0" defaultTableStyle="TableStyleMedium2" defaultPivotStyle="PivotStyleLight16"/>
  <colors>
    <mruColors>
      <color rgb="FFCC00CC"/>
      <color rgb="FF00FF00"/>
      <color rgb="FFB5B5FF"/>
      <color rgb="FFFFFF00"/>
      <color rgb="FFFFCCFF"/>
      <color rgb="FF66FF99"/>
      <color rgb="FF000000"/>
      <color rgb="FFFF00FF"/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5862</xdr:colOff>
      <xdr:row>0</xdr:row>
      <xdr:rowOff>0</xdr:rowOff>
    </xdr:from>
    <xdr:to>
      <xdr:col>7</xdr:col>
      <xdr:colOff>895497</xdr:colOff>
      <xdr:row>1</xdr:row>
      <xdr:rowOff>89704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87BC0D74-4DE7-4AD1-A0E2-B24223AF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2" y="0"/>
          <a:ext cx="8538210" cy="1127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porecova/Desktop/ROZPO&#268;TY/N&#225;vrh%20programov&#233;ho%20rozpo&#269;tu%202024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_schv"/>
      <sheetName val="2022_schv"/>
      <sheetName val="2022_rek_schv"/>
    </sheetNames>
    <sheetDataSet>
      <sheetData sheetId="0">
        <row r="35">
          <cell r="G35">
            <v>30</v>
          </cell>
          <cell r="H35">
            <v>30</v>
          </cell>
        </row>
      </sheetData>
      <sheetData sheetId="1">
        <row r="213">
          <cell r="D213">
            <v>3400</v>
          </cell>
          <cell r="F213">
            <v>3400</v>
          </cell>
        </row>
        <row r="214">
          <cell r="D214">
            <v>400</v>
          </cell>
          <cell r="E214">
            <v>400</v>
          </cell>
          <cell r="F214">
            <v>400</v>
          </cell>
        </row>
        <row r="215">
          <cell r="D215">
            <v>6000</v>
          </cell>
          <cell r="E215">
            <v>6000</v>
          </cell>
          <cell r="F215">
            <v>6000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35">
          <cell r="D235">
            <v>500</v>
          </cell>
          <cell r="E235">
            <v>500</v>
          </cell>
          <cell r="F235">
            <v>500</v>
          </cell>
        </row>
        <row r="331">
          <cell r="D331">
            <v>10000</v>
          </cell>
          <cell r="F331">
            <v>10000</v>
          </cell>
        </row>
        <row r="402">
          <cell r="F402">
            <v>0</v>
          </cell>
        </row>
        <row r="419">
          <cell r="F419">
            <v>0</v>
          </cell>
        </row>
        <row r="422">
          <cell r="F422">
            <v>0</v>
          </cell>
        </row>
        <row r="423">
          <cell r="F423">
            <v>0</v>
          </cell>
        </row>
        <row r="426">
          <cell r="D426">
            <v>27576</v>
          </cell>
          <cell r="E426">
            <v>27576</v>
          </cell>
          <cell r="F426">
            <v>27576</v>
          </cell>
        </row>
        <row r="430">
          <cell r="F430">
            <v>30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527"/>
  <sheetViews>
    <sheetView zoomScale="170" zoomScaleNormal="170" workbookViewId="0">
      <pane ySplit="2" topLeftCell="A489" activePane="bottomLeft" state="frozen"/>
      <selection pane="bottomLeft" activeCell="D507" sqref="D506:D507"/>
    </sheetView>
  </sheetViews>
  <sheetFormatPr defaultRowHeight="15" x14ac:dyDescent="0.25"/>
  <cols>
    <col min="1" max="1" width="1.28515625" style="1" customWidth="1"/>
    <col min="2" max="2" width="18.42578125" style="39" customWidth="1"/>
    <col min="3" max="3" width="62.5703125" style="1" customWidth="1"/>
    <col min="4" max="4" width="16.5703125" style="4" customWidth="1"/>
    <col min="5" max="5" width="16" style="4" customWidth="1"/>
    <col min="6" max="6" width="15.7109375" style="4" customWidth="1"/>
    <col min="7" max="7" width="12" customWidth="1"/>
    <col min="9" max="9" width="14.7109375" customWidth="1"/>
  </cols>
  <sheetData>
    <row r="1" spans="1:7" x14ac:dyDescent="0.25">
      <c r="A1" s="291" t="s">
        <v>723</v>
      </c>
      <c r="B1" s="291"/>
      <c r="C1" s="291"/>
      <c r="D1" s="291"/>
      <c r="E1" s="291"/>
      <c r="F1" s="291"/>
    </row>
    <row r="2" spans="1:7" ht="33" customHeight="1" x14ac:dyDescent="0.25">
      <c r="A2" s="5"/>
      <c r="B2" s="38" t="s">
        <v>1</v>
      </c>
      <c r="C2" s="6" t="s">
        <v>2</v>
      </c>
      <c r="D2" s="8" t="s">
        <v>722</v>
      </c>
      <c r="E2" s="8" t="s">
        <v>726</v>
      </c>
      <c r="F2" s="202">
        <v>2026</v>
      </c>
    </row>
    <row r="3" spans="1:7" ht="19.5" x14ac:dyDescent="0.25">
      <c r="A3" s="293" t="s">
        <v>0</v>
      </c>
      <c r="B3" s="293"/>
      <c r="C3" s="293"/>
    </row>
    <row r="4" spans="1:7" x14ac:dyDescent="0.25">
      <c r="B4" s="40">
        <v>111003</v>
      </c>
      <c r="C4" s="1" t="s">
        <v>3</v>
      </c>
      <c r="D4" s="65">
        <v>1493458</v>
      </c>
      <c r="E4" s="65">
        <v>1493458</v>
      </c>
      <c r="F4" s="88">
        <v>1607421</v>
      </c>
    </row>
    <row r="5" spans="1:7" x14ac:dyDescent="0.25">
      <c r="B5" s="40">
        <v>121001</v>
      </c>
      <c r="C5" s="1" t="s">
        <v>4</v>
      </c>
      <c r="D5" s="65">
        <v>60000</v>
      </c>
      <c r="E5" s="65">
        <v>60000</v>
      </c>
      <c r="F5" s="88">
        <v>60000</v>
      </c>
    </row>
    <row r="6" spans="1:7" x14ac:dyDescent="0.25">
      <c r="B6" s="40">
        <v>121002</v>
      </c>
      <c r="C6" s="1" t="s">
        <v>5</v>
      </c>
      <c r="D6" s="65">
        <v>45000</v>
      </c>
      <c r="E6" s="65">
        <v>45000</v>
      </c>
      <c r="F6" s="88">
        <v>45000</v>
      </c>
    </row>
    <row r="7" spans="1:7" x14ac:dyDescent="0.25">
      <c r="B7" s="40">
        <v>121003</v>
      </c>
      <c r="C7" s="1" t="s">
        <v>6</v>
      </c>
      <c r="D7" s="65">
        <v>7000</v>
      </c>
      <c r="E7" s="65">
        <v>7000</v>
      </c>
      <c r="F7" s="88">
        <v>7000</v>
      </c>
    </row>
    <row r="8" spans="1:7" x14ac:dyDescent="0.25">
      <c r="B8" s="40">
        <v>131001</v>
      </c>
      <c r="C8" s="1" t="s">
        <v>7</v>
      </c>
      <c r="D8" s="65">
        <v>2500</v>
      </c>
      <c r="E8" s="65">
        <v>2500</v>
      </c>
      <c r="F8" s="88">
        <v>2500</v>
      </c>
    </row>
    <row r="9" spans="1:7" x14ac:dyDescent="0.25">
      <c r="B9" s="40">
        <v>133012</v>
      </c>
      <c r="C9" s="1" t="s">
        <v>74</v>
      </c>
      <c r="D9" s="65">
        <v>2100</v>
      </c>
      <c r="E9" s="65">
        <v>2100</v>
      </c>
      <c r="F9" s="88">
        <v>2100</v>
      </c>
    </row>
    <row r="10" spans="1:7" x14ac:dyDescent="0.25">
      <c r="B10" s="40">
        <v>133013</v>
      </c>
      <c r="C10" s="1" t="s">
        <v>8</v>
      </c>
      <c r="D10" s="65">
        <v>125000</v>
      </c>
      <c r="E10" s="65">
        <v>125000</v>
      </c>
      <c r="F10" s="88">
        <v>112500</v>
      </c>
      <c r="G10" s="288"/>
    </row>
    <row r="11" spans="1:7" x14ac:dyDescent="0.25">
      <c r="B11" s="41">
        <v>139002</v>
      </c>
      <c r="C11" s="1" t="s">
        <v>401</v>
      </c>
      <c r="D11" s="65">
        <v>0</v>
      </c>
      <c r="E11" s="65">
        <v>0</v>
      </c>
      <c r="F11" s="88">
        <v>0</v>
      </c>
    </row>
    <row r="12" spans="1:7" x14ac:dyDescent="0.25">
      <c r="A12" s="7"/>
      <c r="B12" s="42">
        <v>100</v>
      </c>
      <c r="C12" s="206" t="s">
        <v>9</v>
      </c>
      <c r="D12" s="95">
        <f t="shared" ref="D12:E12" si="0">SUM(D4:D11)</f>
        <v>1735058</v>
      </c>
      <c r="E12" s="95">
        <f t="shared" si="0"/>
        <v>1735058</v>
      </c>
      <c r="F12" s="95">
        <f>SUM(F4:F11)</f>
        <v>1836521</v>
      </c>
    </row>
    <row r="13" spans="1:7" x14ac:dyDescent="0.25">
      <c r="B13" s="40">
        <v>211003</v>
      </c>
      <c r="C13" s="1" t="s">
        <v>402</v>
      </c>
      <c r="D13" s="65">
        <v>0</v>
      </c>
      <c r="E13" s="65">
        <v>0</v>
      </c>
      <c r="F13" s="88">
        <v>0</v>
      </c>
    </row>
    <row r="14" spans="1:7" x14ac:dyDescent="0.25">
      <c r="B14" s="40">
        <v>211004</v>
      </c>
      <c r="C14" s="1" t="s">
        <v>423</v>
      </c>
      <c r="D14" s="207">
        <v>0</v>
      </c>
      <c r="E14" s="65">
        <v>0</v>
      </c>
      <c r="F14" s="88">
        <v>0</v>
      </c>
    </row>
    <row r="15" spans="1:7" x14ac:dyDescent="0.25">
      <c r="B15" s="40">
        <v>212002</v>
      </c>
      <c r="C15" s="1" t="s">
        <v>10</v>
      </c>
      <c r="D15" s="65">
        <v>26000</v>
      </c>
      <c r="E15" s="65">
        <v>26000</v>
      </c>
      <c r="F15" s="88">
        <v>26000</v>
      </c>
    </row>
    <row r="16" spans="1:7" x14ac:dyDescent="0.25">
      <c r="B16" s="40" t="s">
        <v>395</v>
      </c>
      <c r="C16" s="1" t="s">
        <v>396</v>
      </c>
      <c r="D16" s="65">
        <v>1500</v>
      </c>
      <c r="E16" s="209">
        <v>1500</v>
      </c>
      <c r="F16" s="208">
        <v>1500</v>
      </c>
    </row>
    <row r="17" spans="2:6" x14ac:dyDescent="0.25">
      <c r="B17" s="40"/>
      <c r="C17" s="1" t="s">
        <v>207</v>
      </c>
      <c r="D17" s="65">
        <v>179000</v>
      </c>
      <c r="E17" s="205">
        <f>SUM(E18:E23)</f>
        <v>196500</v>
      </c>
      <c r="F17" s="88">
        <f>SUM(F18:F23)</f>
        <v>205500</v>
      </c>
    </row>
    <row r="18" spans="2:6" x14ac:dyDescent="0.25">
      <c r="B18" s="43">
        <v>212003</v>
      </c>
      <c r="C18" s="36" t="s">
        <v>194</v>
      </c>
      <c r="D18" s="66">
        <v>115000</v>
      </c>
      <c r="E18" s="66">
        <v>99000</v>
      </c>
      <c r="F18" s="66">
        <v>100000</v>
      </c>
    </row>
    <row r="19" spans="2:6" x14ac:dyDescent="0.25">
      <c r="B19" s="43" t="s">
        <v>219</v>
      </c>
      <c r="C19" s="36" t="s">
        <v>86</v>
      </c>
      <c r="D19" s="66">
        <v>5000</v>
      </c>
      <c r="E19" s="66">
        <v>5000</v>
      </c>
      <c r="F19" s="66">
        <v>5000</v>
      </c>
    </row>
    <row r="20" spans="2:6" x14ac:dyDescent="0.25">
      <c r="B20" s="43" t="s">
        <v>608</v>
      </c>
      <c r="C20" s="36" t="s">
        <v>607</v>
      </c>
      <c r="D20" s="66">
        <v>3000</v>
      </c>
      <c r="E20" s="66">
        <v>3000</v>
      </c>
      <c r="F20" s="66">
        <v>3000</v>
      </c>
    </row>
    <row r="21" spans="2:6" x14ac:dyDescent="0.25">
      <c r="B21" s="43" t="s">
        <v>218</v>
      </c>
      <c r="C21" s="36" t="s">
        <v>195</v>
      </c>
      <c r="D21" s="66">
        <v>56000</v>
      </c>
      <c r="E21" s="66">
        <v>56000</v>
      </c>
      <c r="F21" s="66">
        <v>56000</v>
      </c>
    </row>
    <row r="22" spans="2:6" x14ac:dyDescent="0.25">
      <c r="B22" s="43"/>
      <c r="C22" s="36" t="s">
        <v>645</v>
      </c>
      <c r="D22" s="66">
        <v>0</v>
      </c>
      <c r="E22" s="66">
        <v>1500</v>
      </c>
      <c r="F22" s="66">
        <v>1500</v>
      </c>
    </row>
    <row r="23" spans="2:6" x14ac:dyDescent="0.25">
      <c r="B23" s="43"/>
      <c r="C23" s="36" t="s">
        <v>88</v>
      </c>
      <c r="D23" s="66">
        <v>0</v>
      </c>
      <c r="E23" s="66">
        <v>32000</v>
      </c>
      <c r="F23" s="66">
        <v>40000</v>
      </c>
    </row>
    <row r="24" spans="2:6" x14ac:dyDescent="0.25">
      <c r="B24" s="110">
        <v>212004</v>
      </c>
      <c r="C24" s="21" t="s">
        <v>609</v>
      </c>
      <c r="D24" s="65">
        <v>5000</v>
      </c>
      <c r="E24" s="210">
        <v>5000</v>
      </c>
      <c r="F24" s="88">
        <v>5000</v>
      </c>
    </row>
    <row r="25" spans="2:6" x14ac:dyDescent="0.25">
      <c r="B25" s="40"/>
      <c r="C25" s="1" t="s">
        <v>11</v>
      </c>
      <c r="D25" s="211">
        <v>7300</v>
      </c>
      <c r="E25" s="214">
        <f>SUM(E26:E28)</f>
        <v>7300</v>
      </c>
      <c r="F25" s="88">
        <f>SUM(F26:F28)</f>
        <v>9300</v>
      </c>
    </row>
    <row r="26" spans="2:6" x14ac:dyDescent="0.25">
      <c r="B26" s="43">
        <v>221002</v>
      </c>
      <c r="C26" s="36" t="s">
        <v>196</v>
      </c>
      <c r="D26" s="66">
        <v>3000</v>
      </c>
      <c r="E26" s="222">
        <v>3000</v>
      </c>
      <c r="F26" s="66">
        <v>3000</v>
      </c>
    </row>
    <row r="27" spans="2:6" x14ac:dyDescent="0.25">
      <c r="B27" s="43" t="s">
        <v>484</v>
      </c>
      <c r="C27" s="36" t="s">
        <v>180</v>
      </c>
      <c r="D27" s="66">
        <v>1300</v>
      </c>
      <c r="E27" s="90">
        <v>1300</v>
      </c>
      <c r="F27" s="66">
        <v>1300</v>
      </c>
    </row>
    <row r="28" spans="2:6" x14ac:dyDescent="0.25">
      <c r="B28" s="43" t="s">
        <v>485</v>
      </c>
      <c r="C28" s="36" t="s">
        <v>197</v>
      </c>
      <c r="D28" s="66">
        <v>3000</v>
      </c>
      <c r="E28" s="90">
        <v>3000</v>
      </c>
      <c r="F28" s="66">
        <v>5000</v>
      </c>
    </row>
    <row r="29" spans="2:6" x14ac:dyDescent="0.25">
      <c r="B29" s="40">
        <v>222003</v>
      </c>
      <c r="C29" s="1" t="s">
        <v>12</v>
      </c>
      <c r="D29" s="65">
        <v>2000</v>
      </c>
      <c r="E29" s="65">
        <v>2000</v>
      </c>
      <c r="F29" s="88">
        <v>2000</v>
      </c>
    </row>
    <row r="30" spans="2:6" x14ac:dyDescent="0.25">
      <c r="B30" s="40"/>
      <c r="C30" s="1" t="s">
        <v>212</v>
      </c>
      <c r="D30" s="65">
        <v>32320</v>
      </c>
      <c r="E30" s="213">
        <f>SUM(E31:E39)</f>
        <v>32820</v>
      </c>
      <c r="F30" s="88">
        <f>SUM(F31:F40)</f>
        <v>41630</v>
      </c>
    </row>
    <row r="31" spans="2:6" x14ac:dyDescent="0.25">
      <c r="B31" s="43">
        <v>223001</v>
      </c>
      <c r="C31" s="199" t="s">
        <v>718</v>
      </c>
      <c r="D31" s="66">
        <v>10000</v>
      </c>
      <c r="E31" s="90">
        <v>10000</v>
      </c>
      <c r="F31" s="66">
        <v>8000</v>
      </c>
    </row>
    <row r="32" spans="2:6" x14ac:dyDescent="0.25">
      <c r="B32" s="43" t="s">
        <v>217</v>
      </c>
      <c r="C32" s="36" t="s">
        <v>198</v>
      </c>
      <c r="D32" s="66">
        <v>6000</v>
      </c>
      <c r="E32" s="90">
        <v>6000</v>
      </c>
      <c r="F32" s="66">
        <v>6000</v>
      </c>
    </row>
    <row r="33" spans="2:6" x14ac:dyDescent="0.25">
      <c r="B33" s="43" t="s">
        <v>216</v>
      </c>
      <c r="C33" s="36" t="s">
        <v>165</v>
      </c>
      <c r="D33" s="66">
        <v>2500</v>
      </c>
      <c r="E33" s="90">
        <v>2500</v>
      </c>
      <c r="F33" s="66">
        <v>4800</v>
      </c>
    </row>
    <row r="34" spans="2:6" x14ac:dyDescent="0.25">
      <c r="B34" s="43" t="s">
        <v>610</v>
      </c>
      <c r="C34" s="36" t="s">
        <v>632</v>
      </c>
      <c r="D34" s="66">
        <v>11790</v>
      </c>
      <c r="E34" s="90">
        <v>11790</v>
      </c>
      <c r="F34" s="66">
        <v>6000</v>
      </c>
    </row>
    <row r="35" spans="2:6" x14ac:dyDescent="0.25">
      <c r="B35" s="43" t="s">
        <v>215</v>
      </c>
      <c r="C35" s="36" t="s">
        <v>199</v>
      </c>
      <c r="D35" s="66">
        <v>2000</v>
      </c>
      <c r="E35" s="90">
        <v>2000</v>
      </c>
      <c r="F35" s="66">
        <v>2000</v>
      </c>
    </row>
    <row r="36" spans="2:6" x14ac:dyDescent="0.25">
      <c r="B36" s="43" t="s">
        <v>744</v>
      </c>
      <c r="C36" s="36" t="s">
        <v>727</v>
      </c>
      <c r="D36" s="66">
        <v>0</v>
      </c>
      <c r="E36" s="90">
        <v>500</v>
      </c>
      <c r="F36" s="66">
        <v>800</v>
      </c>
    </row>
    <row r="37" spans="2:6" x14ac:dyDescent="0.25">
      <c r="B37" s="43" t="s">
        <v>214</v>
      </c>
      <c r="C37" s="36" t="s">
        <v>211</v>
      </c>
      <c r="D37" s="66">
        <v>30</v>
      </c>
      <c r="E37" s="90">
        <v>30</v>
      </c>
      <c r="F37" s="66">
        <v>30</v>
      </c>
    </row>
    <row r="38" spans="2:6" x14ac:dyDescent="0.25">
      <c r="B38" s="44" t="s">
        <v>213</v>
      </c>
      <c r="C38" s="36" t="s">
        <v>189</v>
      </c>
      <c r="D38" s="66">
        <v>0</v>
      </c>
      <c r="E38" s="90">
        <v>0</v>
      </c>
      <c r="F38" s="66">
        <v>0</v>
      </c>
    </row>
    <row r="39" spans="2:6" x14ac:dyDescent="0.25">
      <c r="B39" s="44" t="s">
        <v>492</v>
      </c>
      <c r="C39" s="36" t="s">
        <v>491</v>
      </c>
      <c r="D39" s="66">
        <v>0</v>
      </c>
      <c r="E39" s="90">
        <v>0</v>
      </c>
      <c r="F39" s="66">
        <v>2000</v>
      </c>
    </row>
    <row r="40" spans="2:6" x14ac:dyDescent="0.25">
      <c r="B40" s="44" t="s">
        <v>745</v>
      </c>
      <c r="C40" s="36" t="s">
        <v>746</v>
      </c>
      <c r="D40" s="66">
        <v>0</v>
      </c>
      <c r="E40" s="90">
        <v>0</v>
      </c>
      <c r="F40" s="66">
        <v>12000</v>
      </c>
    </row>
    <row r="41" spans="2:6" x14ac:dyDescent="0.25">
      <c r="B41" s="40">
        <v>223004</v>
      </c>
      <c r="C41" s="1" t="s">
        <v>200</v>
      </c>
      <c r="D41" s="65">
        <v>0</v>
      </c>
      <c r="E41" s="65">
        <v>0</v>
      </c>
      <c r="F41" s="88">
        <v>0</v>
      </c>
    </row>
    <row r="42" spans="2:6" x14ac:dyDescent="0.25">
      <c r="B42" s="40">
        <v>229005</v>
      </c>
      <c r="C42" s="1" t="s">
        <v>13</v>
      </c>
      <c r="D42" s="65">
        <v>330</v>
      </c>
      <c r="E42" s="65">
        <v>330</v>
      </c>
      <c r="F42" s="88">
        <v>330</v>
      </c>
    </row>
    <row r="43" spans="2:6" x14ac:dyDescent="0.25">
      <c r="B43" s="40">
        <v>244</v>
      </c>
      <c r="C43" s="1" t="s">
        <v>220</v>
      </c>
      <c r="D43" s="65">
        <v>3000</v>
      </c>
      <c r="E43" s="65">
        <v>3000</v>
      </c>
      <c r="F43" s="88">
        <v>3000</v>
      </c>
    </row>
    <row r="44" spans="2:6" x14ac:dyDescent="0.25">
      <c r="B44" s="40">
        <v>292006</v>
      </c>
      <c r="C44" s="1" t="s">
        <v>478</v>
      </c>
      <c r="D44" s="65">
        <v>0</v>
      </c>
      <c r="E44" s="65">
        <v>0</v>
      </c>
      <c r="F44" s="88">
        <v>0</v>
      </c>
    </row>
    <row r="45" spans="2:6" x14ac:dyDescent="0.25">
      <c r="B45" s="40">
        <v>292008</v>
      </c>
      <c r="C45" s="1" t="s">
        <v>221</v>
      </c>
      <c r="D45" s="65">
        <v>0</v>
      </c>
      <c r="E45" s="65">
        <v>0</v>
      </c>
      <c r="F45" s="88">
        <v>0</v>
      </c>
    </row>
    <row r="46" spans="2:6" x14ac:dyDescent="0.25">
      <c r="B46" s="83">
        <v>292027</v>
      </c>
      <c r="C46" s="2" t="s">
        <v>14</v>
      </c>
      <c r="D46" s="65">
        <v>0</v>
      </c>
      <c r="E46" s="65">
        <v>0</v>
      </c>
      <c r="F46" s="88">
        <v>0</v>
      </c>
    </row>
    <row r="47" spans="2:6" x14ac:dyDescent="0.25">
      <c r="B47" s="40">
        <v>292012</v>
      </c>
      <c r="C47" s="1" t="s">
        <v>635</v>
      </c>
      <c r="D47" s="65">
        <v>0</v>
      </c>
      <c r="E47" s="65">
        <v>0</v>
      </c>
      <c r="F47" s="88">
        <v>0</v>
      </c>
    </row>
    <row r="48" spans="2:6" x14ac:dyDescent="0.25">
      <c r="B48" s="40">
        <v>292017</v>
      </c>
      <c r="C48" s="1" t="s">
        <v>15</v>
      </c>
      <c r="D48" s="65">
        <v>0</v>
      </c>
      <c r="E48" s="65">
        <v>0</v>
      </c>
      <c r="F48" s="88">
        <v>0</v>
      </c>
    </row>
    <row r="49" spans="1:6" x14ac:dyDescent="0.25">
      <c r="B49" s="39" t="s">
        <v>421</v>
      </c>
      <c r="C49" s="1" t="s">
        <v>422</v>
      </c>
      <c r="D49" s="24">
        <v>0</v>
      </c>
      <c r="E49" s="65">
        <v>0</v>
      </c>
      <c r="F49" s="88">
        <v>0</v>
      </c>
    </row>
    <row r="50" spans="1:6" x14ac:dyDescent="0.25">
      <c r="B50" s="40">
        <v>200000</v>
      </c>
      <c r="C50" s="1" t="s">
        <v>16</v>
      </c>
      <c r="D50" s="24">
        <v>62270</v>
      </c>
      <c r="E50" s="24">
        <v>61270</v>
      </c>
      <c r="F50" s="88">
        <v>69104</v>
      </c>
    </row>
    <row r="51" spans="1:6" x14ac:dyDescent="0.25">
      <c r="B51" s="40">
        <v>300000</v>
      </c>
      <c r="C51" s="1" t="s">
        <v>17</v>
      </c>
      <c r="D51" s="65">
        <v>50000</v>
      </c>
      <c r="E51" s="65">
        <v>50000</v>
      </c>
      <c r="F51" s="88">
        <v>50000</v>
      </c>
    </row>
    <row r="52" spans="1:6" x14ac:dyDescent="0.25">
      <c r="A52" s="7"/>
      <c r="B52" s="42">
        <v>200</v>
      </c>
      <c r="C52" s="3" t="s">
        <v>18</v>
      </c>
      <c r="D52" s="95">
        <f>SUM(D13:D17)+D24+D25+D29+D30+SUM(D41:D51)</f>
        <v>368720</v>
      </c>
      <c r="E52" s="95">
        <f>SUM(E13:E17)+E24+E25+E29+E30+SUM(E41:E51)</f>
        <v>385720</v>
      </c>
      <c r="F52" s="95">
        <f>SUM(F13:F17)+F24+F25+F29+F30+SUM(F41:F51)</f>
        <v>413364</v>
      </c>
    </row>
    <row r="53" spans="1:6" x14ac:dyDescent="0.25">
      <c r="B53" s="40" t="s">
        <v>223</v>
      </c>
      <c r="C53" s="1" t="s">
        <v>19</v>
      </c>
      <c r="D53" s="65">
        <v>16557</v>
      </c>
      <c r="E53" s="65">
        <v>16697.48</v>
      </c>
      <c r="F53" s="88">
        <v>16700</v>
      </c>
    </row>
    <row r="54" spans="1:6" x14ac:dyDescent="0.25">
      <c r="B54" s="40" t="s">
        <v>225</v>
      </c>
      <c r="C54" s="1" t="s">
        <v>443</v>
      </c>
      <c r="D54" s="65">
        <v>5500</v>
      </c>
      <c r="E54" s="65">
        <v>5538.29</v>
      </c>
      <c r="F54" s="88">
        <v>5550</v>
      </c>
    </row>
    <row r="55" spans="1:6" x14ac:dyDescent="0.25">
      <c r="B55" s="40" t="s">
        <v>226</v>
      </c>
      <c r="C55" s="1" t="s">
        <v>228</v>
      </c>
      <c r="D55" s="65">
        <v>4000</v>
      </c>
      <c r="E55" s="65">
        <v>4000</v>
      </c>
      <c r="F55" s="88">
        <v>4000</v>
      </c>
    </row>
    <row r="56" spans="1:6" x14ac:dyDescent="0.25">
      <c r="B56" s="40" t="s">
        <v>227</v>
      </c>
      <c r="C56" s="1" t="s">
        <v>229</v>
      </c>
      <c r="D56" s="65">
        <v>100000</v>
      </c>
      <c r="E56" s="65">
        <v>100000</v>
      </c>
      <c r="F56" s="88">
        <v>100000</v>
      </c>
    </row>
    <row r="57" spans="1:6" x14ac:dyDescent="0.25">
      <c r="B57" s="40" t="s">
        <v>230</v>
      </c>
      <c r="C57" s="1" t="s">
        <v>231</v>
      </c>
      <c r="D57" s="65">
        <v>1070</v>
      </c>
      <c r="E57" s="65">
        <v>1038.95</v>
      </c>
      <c r="F57" s="88">
        <v>1050</v>
      </c>
    </row>
    <row r="58" spans="1:6" x14ac:dyDescent="0.25">
      <c r="B58" s="40" t="s">
        <v>232</v>
      </c>
      <c r="C58" s="1" t="s">
        <v>617</v>
      </c>
      <c r="D58" s="65">
        <v>1485309</v>
      </c>
      <c r="E58" s="65">
        <v>1673459.76</v>
      </c>
      <c r="F58" s="88">
        <v>1850061</v>
      </c>
    </row>
    <row r="59" spans="1:6" x14ac:dyDescent="0.25">
      <c r="B59" s="39" t="s">
        <v>444</v>
      </c>
      <c r="C59" s="1" t="s">
        <v>621</v>
      </c>
      <c r="D59" s="24">
        <v>25576</v>
      </c>
      <c r="E59" s="65">
        <v>26296</v>
      </c>
      <c r="F59" s="88">
        <v>26296</v>
      </c>
    </row>
    <row r="60" spans="1:6" x14ac:dyDescent="0.25">
      <c r="B60" s="37" t="s">
        <v>444</v>
      </c>
      <c r="C60" s="1" t="s">
        <v>620</v>
      </c>
      <c r="D60" s="24">
        <v>17416</v>
      </c>
      <c r="E60" s="65">
        <v>2957.88</v>
      </c>
      <c r="F60" s="88">
        <v>0</v>
      </c>
    </row>
    <row r="61" spans="1:6" x14ac:dyDescent="0.25">
      <c r="B61" s="37" t="s">
        <v>612</v>
      </c>
      <c r="C61" s="1" t="s">
        <v>611</v>
      </c>
      <c r="D61" s="24">
        <v>20000</v>
      </c>
      <c r="E61" s="65">
        <v>24000</v>
      </c>
      <c r="F61" s="88">
        <v>24000</v>
      </c>
    </row>
    <row r="62" spans="1:6" x14ac:dyDescent="0.25">
      <c r="B62" s="40" t="s">
        <v>224</v>
      </c>
      <c r="C62" s="1" t="s">
        <v>764</v>
      </c>
      <c r="D62" s="65">
        <v>0</v>
      </c>
      <c r="E62" s="65">
        <v>0</v>
      </c>
      <c r="F62" s="88">
        <v>2000</v>
      </c>
    </row>
    <row r="63" spans="1:6" x14ac:dyDescent="0.25">
      <c r="B63" s="40" t="s">
        <v>236</v>
      </c>
      <c r="C63" s="2" t="s">
        <v>44</v>
      </c>
      <c r="D63" s="65">
        <v>0</v>
      </c>
      <c r="E63" s="65">
        <v>0</v>
      </c>
      <c r="F63" s="88">
        <v>0</v>
      </c>
    </row>
    <row r="64" spans="1:6" x14ac:dyDescent="0.25">
      <c r="B64" s="40">
        <v>311</v>
      </c>
      <c r="C64" s="1" t="s">
        <v>435</v>
      </c>
      <c r="D64" s="77">
        <v>0</v>
      </c>
      <c r="E64" s="65">
        <v>0</v>
      </c>
      <c r="F64" s="88">
        <v>0</v>
      </c>
    </row>
    <row r="65" spans="1:6" x14ac:dyDescent="0.25">
      <c r="B65" s="40" t="s">
        <v>233</v>
      </c>
      <c r="C65" s="1" t="s">
        <v>414</v>
      </c>
      <c r="D65" s="65">
        <v>5000</v>
      </c>
      <c r="E65" s="65">
        <v>5000</v>
      </c>
      <c r="F65" s="88">
        <v>5000</v>
      </c>
    </row>
    <row r="66" spans="1:6" x14ac:dyDescent="0.25">
      <c r="B66" s="40" t="s">
        <v>222</v>
      </c>
      <c r="C66" s="2" t="s">
        <v>403</v>
      </c>
      <c r="D66" s="65">
        <v>10000</v>
      </c>
      <c r="E66" s="65">
        <v>10000</v>
      </c>
      <c r="F66" s="88">
        <v>10000</v>
      </c>
    </row>
    <row r="67" spans="1:6" x14ac:dyDescent="0.25">
      <c r="B67" s="40" t="s">
        <v>636</v>
      </c>
      <c r="C67" s="2" t="s">
        <v>613</v>
      </c>
      <c r="D67" s="65">
        <v>67734.570000000007</v>
      </c>
      <c r="E67" s="65">
        <v>67734.570000000007</v>
      </c>
      <c r="F67" s="88">
        <v>67734.570000000007</v>
      </c>
    </row>
    <row r="68" spans="1:6" x14ac:dyDescent="0.25">
      <c r="B68" s="40" t="s">
        <v>637</v>
      </c>
      <c r="C68" s="2" t="s">
        <v>614</v>
      </c>
      <c r="D68" s="65">
        <v>182667.72</v>
      </c>
      <c r="E68" s="65">
        <v>182667.72</v>
      </c>
      <c r="F68" s="88">
        <v>0</v>
      </c>
    </row>
    <row r="69" spans="1:6" x14ac:dyDescent="0.25">
      <c r="B69" s="40" t="s">
        <v>234</v>
      </c>
      <c r="C69" s="1" t="s">
        <v>235</v>
      </c>
      <c r="D69" s="65">
        <v>26650</v>
      </c>
      <c r="E69" s="65">
        <v>26650</v>
      </c>
      <c r="F69" s="88">
        <v>26650</v>
      </c>
    </row>
    <row r="70" spans="1:6" x14ac:dyDescent="0.25">
      <c r="B70" s="40" t="s">
        <v>638</v>
      </c>
      <c r="C70" s="1" t="s">
        <v>413</v>
      </c>
      <c r="D70" s="65">
        <v>0</v>
      </c>
      <c r="E70" s="65">
        <v>0</v>
      </c>
      <c r="F70" s="88">
        <v>0</v>
      </c>
    </row>
    <row r="71" spans="1:6" x14ac:dyDescent="0.25">
      <c r="B71" s="40" t="s">
        <v>753</v>
      </c>
      <c r="C71" s="1" t="s">
        <v>754</v>
      </c>
      <c r="D71" s="65">
        <v>0</v>
      </c>
      <c r="E71" s="65">
        <v>57095</v>
      </c>
      <c r="F71" s="88">
        <v>0</v>
      </c>
    </row>
    <row r="72" spans="1:6" x14ac:dyDescent="0.25">
      <c r="A72" s="7"/>
      <c r="B72" s="42">
        <v>300</v>
      </c>
      <c r="C72" s="3" t="s">
        <v>20</v>
      </c>
      <c r="D72" s="95">
        <f>SUM(D53:D71)</f>
        <v>1967480.29</v>
      </c>
      <c r="E72" s="95">
        <f>SUM(E53:E71)</f>
        <v>2203135.65</v>
      </c>
      <c r="F72" s="95">
        <f>SUM(F53:F71)</f>
        <v>2139041.5699999998</v>
      </c>
    </row>
    <row r="73" spans="1:6" x14ac:dyDescent="0.25">
      <c r="A73" s="5"/>
      <c r="B73" s="292" t="s">
        <v>21</v>
      </c>
      <c r="C73" s="292"/>
      <c r="D73" s="96">
        <f>D12+D52+D72</f>
        <v>4071258.29</v>
      </c>
      <c r="E73" s="96">
        <f>E12+E52+E72</f>
        <v>4323913.6500000004</v>
      </c>
      <c r="F73" s="96">
        <f>F12+F52+F72</f>
        <v>4388926.57</v>
      </c>
    </row>
    <row r="74" spans="1:6" x14ac:dyDescent="0.25">
      <c r="B74" s="37" t="s">
        <v>424</v>
      </c>
      <c r="C74" s="37" t="s">
        <v>469</v>
      </c>
      <c r="D74" s="24">
        <v>0</v>
      </c>
      <c r="E74" s="24">
        <v>0</v>
      </c>
      <c r="F74" s="88">
        <v>0</v>
      </c>
    </row>
    <row r="75" spans="1:6" x14ac:dyDescent="0.25">
      <c r="B75" s="37" t="s">
        <v>425</v>
      </c>
      <c r="C75" s="37" t="s">
        <v>426</v>
      </c>
      <c r="D75" s="24">
        <v>0</v>
      </c>
      <c r="E75" s="24">
        <v>0</v>
      </c>
      <c r="F75" s="88">
        <v>0</v>
      </c>
    </row>
    <row r="76" spans="1:6" x14ac:dyDescent="0.25">
      <c r="B76" s="37" t="s">
        <v>445</v>
      </c>
      <c r="C76" s="37" t="s">
        <v>446</v>
      </c>
      <c r="D76" s="24">
        <v>0</v>
      </c>
      <c r="E76" s="217">
        <v>0</v>
      </c>
      <c r="F76" s="88">
        <v>0</v>
      </c>
    </row>
    <row r="77" spans="1:6" x14ac:dyDescent="0.25">
      <c r="B77" s="37" t="s">
        <v>436</v>
      </c>
      <c r="C77" s="37" t="s">
        <v>437</v>
      </c>
      <c r="D77" s="24">
        <v>0</v>
      </c>
      <c r="E77" s="216">
        <v>0</v>
      </c>
      <c r="F77" s="88">
        <v>0</v>
      </c>
    </row>
    <row r="78" spans="1:6" x14ac:dyDescent="0.25">
      <c r="B78" s="37">
        <v>231</v>
      </c>
      <c r="C78" s="37" t="s">
        <v>466</v>
      </c>
      <c r="D78" s="24">
        <v>0</v>
      </c>
      <c r="E78" s="218">
        <v>0</v>
      </c>
      <c r="F78" s="88">
        <v>0</v>
      </c>
    </row>
    <row r="79" spans="1:6" x14ac:dyDescent="0.25">
      <c r="B79" s="37" t="s">
        <v>427</v>
      </c>
      <c r="C79" s="37" t="s">
        <v>719</v>
      </c>
      <c r="D79" s="24">
        <v>300000</v>
      </c>
      <c r="E79" s="220">
        <v>300000</v>
      </c>
      <c r="F79" s="88">
        <v>0</v>
      </c>
    </row>
    <row r="80" spans="1:6" x14ac:dyDescent="0.25">
      <c r="A80" s="2"/>
      <c r="B80" s="37" t="s">
        <v>639</v>
      </c>
      <c r="C80" s="37" t="s">
        <v>472</v>
      </c>
      <c r="D80" s="24">
        <v>0</v>
      </c>
      <c r="E80" s="219">
        <v>0</v>
      </c>
      <c r="F80" s="86">
        <v>0</v>
      </c>
    </row>
    <row r="81" spans="1:7" x14ac:dyDescent="0.25">
      <c r="A81" s="2"/>
      <c r="B81" s="37" t="s">
        <v>481</v>
      </c>
      <c r="C81" s="37" t="s">
        <v>474</v>
      </c>
      <c r="D81" s="24">
        <v>0</v>
      </c>
      <c r="E81" s="24">
        <v>0</v>
      </c>
      <c r="F81" s="86">
        <v>0</v>
      </c>
    </row>
    <row r="82" spans="1:7" ht="51.75" x14ac:dyDescent="0.25">
      <c r="A82" s="2"/>
      <c r="B82" s="83" t="s">
        <v>640</v>
      </c>
      <c r="C82" s="93" t="s">
        <v>615</v>
      </c>
      <c r="D82" s="77">
        <v>46016.56</v>
      </c>
      <c r="E82" s="77">
        <v>46016.56</v>
      </c>
      <c r="F82" s="192">
        <v>0</v>
      </c>
      <c r="G82" s="191"/>
    </row>
    <row r="83" spans="1:7" x14ac:dyDescent="0.25">
      <c r="A83" s="2"/>
      <c r="B83" s="37" t="s">
        <v>641</v>
      </c>
      <c r="C83" s="37" t="s">
        <v>616</v>
      </c>
      <c r="D83" s="24">
        <v>0</v>
      </c>
      <c r="E83" s="24">
        <v>0</v>
      </c>
      <c r="F83" s="86">
        <v>0</v>
      </c>
    </row>
    <row r="84" spans="1:7" x14ac:dyDescent="0.25">
      <c r="A84" s="2"/>
      <c r="B84" s="37"/>
      <c r="C84" s="37" t="s">
        <v>622</v>
      </c>
      <c r="D84" s="24">
        <v>18352.02</v>
      </c>
      <c r="E84" s="24">
        <v>18352.02</v>
      </c>
      <c r="F84" s="86">
        <v>0</v>
      </c>
    </row>
    <row r="85" spans="1:7" x14ac:dyDescent="0.25">
      <c r="A85" s="2"/>
      <c r="B85" s="37"/>
      <c r="C85" s="37" t="s">
        <v>623</v>
      </c>
      <c r="D85" s="24">
        <v>39890.239999999998</v>
      </c>
      <c r="E85" s="24">
        <v>0</v>
      </c>
      <c r="F85" s="86">
        <v>0</v>
      </c>
    </row>
    <row r="86" spans="1:7" x14ac:dyDescent="0.25">
      <c r="A86" s="2"/>
      <c r="B86" s="37"/>
      <c r="C86" s="37" t="s">
        <v>634</v>
      </c>
      <c r="D86" s="24">
        <v>153800</v>
      </c>
      <c r="E86" s="24">
        <v>162420</v>
      </c>
      <c r="F86" s="86">
        <v>0</v>
      </c>
    </row>
    <row r="87" spans="1:7" x14ac:dyDescent="0.25">
      <c r="A87" s="2"/>
      <c r="B87" s="37"/>
      <c r="C87" s="37" t="s">
        <v>728</v>
      </c>
      <c r="D87" s="24">
        <v>0</v>
      </c>
      <c r="E87" s="24">
        <v>20000</v>
      </c>
      <c r="F87" s="86">
        <v>0</v>
      </c>
    </row>
    <row r="88" spans="1:7" x14ac:dyDescent="0.25">
      <c r="A88" s="2"/>
      <c r="B88" s="37"/>
      <c r="C88" s="37" t="s">
        <v>729</v>
      </c>
      <c r="D88" s="24">
        <v>0</v>
      </c>
      <c r="E88" s="24">
        <v>10000</v>
      </c>
      <c r="F88" s="86">
        <v>0</v>
      </c>
    </row>
    <row r="89" spans="1:7" x14ac:dyDescent="0.25">
      <c r="A89" s="2"/>
      <c r="B89" s="37"/>
      <c r="C89" s="37" t="s">
        <v>730</v>
      </c>
      <c r="D89" s="24">
        <v>0</v>
      </c>
      <c r="E89" s="24">
        <v>2317853.6</v>
      </c>
      <c r="F89" s="86">
        <v>2317853.6</v>
      </c>
    </row>
    <row r="90" spans="1:7" x14ac:dyDescent="0.25">
      <c r="A90" s="2"/>
      <c r="B90" s="37"/>
      <c r="C90" s="37" t="s">
        <v>731</v>
      </c>
      <c r="D90" s="24">
        <v>0</v>
      </c>
      <c r="E90" s="24">
        <v>39890.19</v>
      </c>
      <c r="F90" s="86">
        <v>0</v>
      </c>
    </row>
    <row r="91" spans="1:7" x14ac:dyDescent="0.25">
      <c r="A91" s="2"/>
      <c r="B91" s="37"/>
      <c r="C91" s="37" t="s">
        <v>740</v>
      </c>
      <c r="D91" s="24">
        <v>0</v>
      </c>
      <c r="E91" s="24">
        <v>0</v>
      </c>
      <c r="F91" s="86">
        <v>362060.05</v>
      </c>
    </row>
    <row r="92" spans="1:7" x14ac:dyDescent="0.25">
      <c r="A92" s="2"/>
      <c r="B92" s="37"/>
      <c r="C92" s="37" t="s">
        <v>747</v>
      </c>
      <c r="D92" s="24">
        <v>0</v>
      </c>
      <c r="E92" s="24">
        <v>0</v>
      </c>
      <c r="F92" s="201">
        <v>828747.24</v>
      </c>
    </row>
    <row r="93" spans="1:7" x14ac:dyDescent="0.25">
      <c r="A93" s="5"/>
      <c r="B93" s="292" t="s">
        <v>65</v>
      </c>
      <c r="C93" s="292"/>
      <c r="D93" s="96">
        <f>SUM(D74:D89)</f>
        <v>558058.82000000007</v>
      </c>
      <c r="E93" s="96">
        <f>SUM(E74:E92)</f>
        <v>2914532.37</v>
      </c>
      <c r="F93" s="96">
        <f>SUM(F74:F92)</f>
        <v>3508660.8899999997</v>
      </c>
    </row>
    <row r="94" spans="1:7" x14ac:dyDescent="0.25">
      <c r="A94" s="2"/>
      <c r="B94" s="37" t="s">
        <v>237</v>
      </c>
      <c r="C94" s="37" t="s">
        <v>238</v>
      </c>
      <c r="D94" s="24">
        <v>30</v>
      </c>
      <c r="E94" s="65">
        <v>30</v>
      </c>
      <c r="F94" s="88">
        <v>30</v>
      </c>
    </row>
    <row r="95" spans="1:7" x14ac:dyDescent="0.25">
      <c r="A95" s="2"/>
      <c r="B95" s="37">
        <v>454001</v>
      </c>
      <c r="C95" s="37" t="s">
        <v>210</v>
      </c>
      <c r="D95" s="24">
        <v>36133.550000000003</v>
      </c>
      <c r="E95" s="24">
        <v>97380.49</v>
      </c>
      <c r="F95" s="87">
        <v>0</v>
      </c>
    </row>
    <row r="96" spans="1:7" x14ac:dyDescent="0.25">
      <c r="A96" s="2"/>
      <c r="B96" s="37">
        <v>453</v>
      </c>
      <c r="C96" s="93" t="s">
        <v>642</v>
      </c>
      <c r="D96" s="24">
        <v>0</v>
      </c>
      <c r="E96" s="24">
        <v>0</v>
      </c>
      <c r="F96" s="87">
        <v>0</v>
      </c>
    </row>
    <row r="97" spans="1:6" x14ac:dyDescent="0.25">
      <c r="A97" s="2"/>
      <c r="B97" s="37">
        <v>514002</v>
      </c>
      <c r="C97" s="93" t="s">
        <v>597</v>
      </c>
      <c r="D97" s="24">
        <v>0</v>
      </c>
      <c r="E97" s="24">
        <v>0</v>
      </c>
      <c r="F97" s="87">
        <v>0</v>
      </c>
    </row>
    <row r="98" spans="1:6" x14ac:dyDescent="0.25">
      <c r="A98" s="5"/>
      <c r="B98" s="292" t="s">
        <v>66</v>
      </c>
      <c r="C98" s="292"/>
      <c r="D98" s="96">
        <f>SUM(D94:D97)</f>
        <v>36163.550000000003</v>
      </c>
      <c r="E98" s="96">
        <f>SUM(E94:E97)</f>
        <v>97410.49</v>
      </c>
      <c r="F98" s="96">
        <f>SUM(F94:F97)</f>
        <v>30</v>
      </c>
    </row>
    <row r="99" spans="1:6" ht="15.75" x14ac:dyDescent="0.25">
      <c r="A99" s="5"/>
      <c r="B99" s="296" t="s">
        <v>748</v>
      </c>
      <c r="C99" s="296"/>
      <c r="D99" s="96">
        <f>D73+D93+D98</f>
        <v>4665480.66</v>
      </c>
      <c r="E99" s="96">
        <f>E73+E93+E98</f>
        <v>7335856.5100000007</v>
      </c>
      <c r="F99" s="96">
        <f>F73+F93+F98</f>
        <v>7897617.46</v>
      </c>
    </row>
    <row r="100" spans="1:6" ht="19.5" x14ac:dyDescent="0.25">
      <c r="A100" s="293" t="s">
        <v>26</v>
      </c>
      <c r="B100" s="293"/>
      <c r="C100" s="293"/>
      <c r="D100" s="224"/>
      <c r="E100" s="24"/>
      <c r="F100" s="65"/>
    </row>
    <row r="101" spans="1:6" x14ac:dyDescent="0.25">
      <c r="A101" s="11"/>
      <c r="B101" s="39">
        <v>633016</v>
      </c>
      <c r="C101" s="11" t="s">
        <v>22</v>
      </c>
      <c r="D101" s="229">
        <v>3000</v>
      </c>
      <c r="E101" s="225">
        <v>3000</v>
      </c>
      <c r="F101" s="88">
        <v>2700</v>
      </c>
    </row>
    <row r="102" spans="1:6" x14ac:dyDescent="0.25">
      <c r="A102" s="11"/>
      <c r="B102" s="39">
        <v>642002</v>
      </c>
      <c r="C102" s="223" t="s">
        <v>415</v>
      </c>
      <c r="D102" s="229">
        <v>43250</v>
      </c>
      <c r="E102" s="225">
        <v>43250</v>
      </c>
      <c r="F102" s="88">
        <v>39000</v>
      </c>
    </row>
    <row r="103" spans="1:6" x14ac:dyDescent="0.25">
      <c r="A103" s="11"/>
      <c r="B103" s="50">
        <v>642200</v>
      </c>
      <c r="C103" s="11" t="s">
        <v>79</v>
      </c>
      <c r="D103" s="228">
        <v>2500</v>
      </c>
      <c r="E103" s="225">
        <v>2500</v>
      </c>
      <c r="F103" s="88">
        <v>2400</v>
      </c>
    </row>
    <row r="104" spans="1:6" x14ac:dyDescent="0.25">
      <c r="A104" s="19" t="s">
        <v>23</v>
      </c>
      <c r="B104" s="45"/>
      <c r="C104" s="19"/>
      <c r="D104" s="227">
        <f t="shared" ref="D104" si="1">SUM(D101:D103)</f>
        <v>48750</v>
      </c>
      <c r="E104" s="226">
        <f t="shared" ref="E104:F104" si="2">SUM(E101:E103)</f>
        <v>48750</v>
      </c>
      <c r="F104" s="226">
        <f t="shared" si="2"/>
        <v>44100</v>
      </c>
    </row>
    <row r="105" spans="1:6" x14ac:dyDescent="0.25">
      <c r="A105" s="10"/>
      <c r="B105" s="46"/>
      <c r="C105" s="52" t="s">
        <v>248</v>
      </c>
      <c r="D105" s="24">
        <f t="shared" ref="D105:F105" si="3">D106+D114</f>
        <v>581517</v>
      </c>
      <c r="E105" s="24">
        <f t="shared" si="3"/>
        <v>581517</v>
      </c>
      <c r="F105" s="24">
        <f t="shared" si="3"/>
        <v>436858</v>
      </c>
    </row>
    <row r="106" spans="1:6" x14ac:dyDescent="0.25">
      <c r="A106" s="23"/>
      <c r="B106" s="26">
        <v>610</v>
      </c>
      <c r="C106" s="51" t="s">
        <v>176</v>
      </c>
      <c r="D106" s="24">
        <f t="shared" ref="D106:F106" si="4">SUM(D107:D113)</f>
        <v>419453</v>
      </c>
      <c r="E106" s="24">
        <f t="shared" si="4"/>
        <v>419453</v>
      </c>
      <c r="F106" s="86">
        <f t="shared" si="4"/>
        <v>309700</v>
      </c>
    </row>
    <row r="107" spans="1:6" x14ac:dyDescent="0.25">
      <c r="A107" s="23"/>
      <c r="B107" s="47">
        <v>611</v>
      </c>
      <c r="C107" s="35" t="s">
        <v>595</v>
      </c>
      <c r="D107" s="90">
        <v>281300</v>
      </c>
      <c r="E107" s="90">
        <v>280602</v>
      </c>
      <c r="F107" s="90">
        <v>190000</v>
      </c>
    </row>
    <row r="108" spans="1:6" x14ac:dyDescent="0.25">
      <c r="A108" s="23"/>
      <c r="B108" s="47">
        <v>611</v>
      </c>
      <c r="C108" s="35" t="s">
        <v>24</v>
      </c>
      <c r="D108" s="90">
        <v>48500</v>
      </c>
      <c r="E108" s="90">
        <v>48500</v>
      </c>
      <c r="F108" s="90">
        <v>52000</v>
      </c>
    </row>
    <row r="109" spans="1:6" x14ac:dyDescent="0.25">
      <c r="A109" s="23"/>
      <c r="B109" s="47">
        <v>611</v>
      </c>
      <c r="C109" s="35" t="s">
        <v>25</v>
      </c>
      <c r="D109" s="90">
        <v>6200</v>
      </c>
      <c r="E109" s="90">
        <v>6200</v>
      </c>
      <c r="F109" s="90">
        <v>6700</v>
      </c>
    </row>
    <row r="110" spans="1:6" x14ac:dyDescent="0.25">
      <c r="A110" s="23"/>
      <c r="B110" s="47"/>
      <c r="C110" s="35" t="s">
        <v>67</v>
      </c>
      <c r="D110" s="90">
        <v>3453</v>
      </c>
      <c r="E110" s="90">
        <v>3453</v>
      </c>
      <c r="F110" s="90">
        <v>0</v>
      </c>
    </row>
    <row r="111" spans="1:6" x14ac:dyDescent="0.25">
      <c r="A111" s="23"/>
      <c r="B111" s="47">
        <v>612001</v>
      </c>
      <c r="C111" s="35" t="s">
        <v>350</v>
      </c>
      <c r="D111" s="90">
        <v>65000</v>
      </c>
      <c r="E111" s="90">
        <v>65000</v>
      </c>
      <c r="F111" s="90">
        <v>61000</v>
      </c>
    </row>
    <row r="112" spans="1:6" x14ac:dyDescent="0.25">
      <c r="A112" s="23"/>
      <c r="B112" s="47">
        <v>614</v>
      </c>
      <c r="C112" s="35" t="s">
        <v>175</v>
      </c>
      <c r="D112" s="90">
        <v>15000</v>
      </c>
      <c r="E112" s="90">
        <v>15000</v>
      </c>
      <c r="F112" s="90">
        <v>0</v>
      </c>
    </row>
    <row r="113" spans="1:7" x14ac:dyDescent="0.25">
      <c r="A113" s="23"/>
      <c r="B113" s="47">
        <v>616</v>
      </c>
      <c r="C113" s="35" t="s">
        <v>428</v>
      </c>
      <c r="D113" s="90">
        <v>0</v>
      </c>
      <c r="E113" s="90">
        <v>698</v>
      </c>
      <c r="F113" s="90">
        <v>0</v>
      </c>
    </row>
    <row r="114" spans="1:7" x14ac:dyDescent="0.25">
      <c r="A114" s="23"/>
      <c r="B114" s="26">
        <v>620</v>
      </c>
      <c r="C114" s="51" t="s">
        <v>177</v>
      </c>
      <c r="D114" s="63">
        <f t="shared" ref="D114" si="5">SUM(D115:D122)</f>
        <v>162064</v>
      </c>
      <c r="E114" s="63">
        <f t="shared" ref="E114" si="6">SUM(E115:E122)</f>
        <v>162064</v>
      </c>
      <c r="F114" s="102">
        <f>SUM(F115:F122)</f>
        <v>127158</v>
      </c>
    </row>
    <row r="115" spans="1:7" x14ac:dyDescent="0.25">
      <c r="A115" s="23"/>
      <c r="B115" s="47">
        <v>621</v>
      </c>
      <c r="C115" s="35" t="s">
        <v>140</v>
      </c>
      <c r="D115" s="294">
        <v>153906</v>
      </c>
      <c r="E115" s="294">
        <v>153906</v>
      </c>
      <c r="F115" s="295">
        <v>119000</v>
      </c>
    </row>
    <row r="116" spans="1:7" x14ac:dyDescent="0.25">
      <c r="A116" s="23"/>
      <c r="B116" s="47">
        <v>625001</v>
      </c>
      <c r="C116" s="35" t="s">
        <v>242</v>
      </c>
      <c r="D116" s="294"/>
      <c r="E116" s="294"/>
      <c r="F116" s="295"/>
    </row>
    <row r="117" spans="1:7" x14ac:dyDescent="0.25">
      <c r="A117" s="23"/>
      <c r="B117" s="47">
        <v>625002</v>
      </c>
      <c r="C117" s="35" t="s">
        <v>243</v>
      </c>
      <c r="D117" s="294"/>
      <c r="E117" s="294"/>
      <c r="F117" s="295"/>
    </row>
    <row r="118" spans="1:7" x14ac:dyDescent="0.25">
      <c r="A118" s="23"/>
      <c r="B118" s="47">
        <v>625003</v>
      </c>
      <c r="C118" s="35" t="s">
        <v>244</v>
      </c>
      <c r="D118" s="294"/>
      <c r="E118" s="294"/>
      <c r="F118" s="295"/>
    </row>
    <row r="119" spans="1:7" x14ac:dyDescent="0.25">
      <c r="A119" s="23"/>
      <c r="B119" s="47">
        <v>625004</v>
      </c>
      <c r="C119" s="35" t="s">
        <v>245</v>
      </c>
      <c r="D119" s="294"/>
      <c r="E119" s="294"/>
      <c r="F119" s="295"/>
    </row>
    <row r="120" spans="1:7" x14ac:dyDescent="0.25">
      <c r="A120" s="23"/>
      <c r="B120" s="47">
        <v>625005</v>
      </c>
      <c r="C120" s="35" t="s">
        <v>246</v>
      </c>
      <c r="D120" s="294"/>
      <c r="E120" s="294"/>
      <c r="F120" s="295"/>
    </row>
    <row r="121" spans="1:7" x14ac:dyDescent="0.25">
      <c r="A121" s="23"/>
      <c r="B121" s="47">
        <v>625007</v>
      </c>
      <c r="C121" s="35" t="s">
        <v>247</v>
      </c>
      <c r="D121" s="294"/>
      <c r="E121" s="294"/>
      <c r="F121" s="295"/>
    </row>
    <row r="122" spans="1:7" x14ac:dyDescent="0.25">
      <c r="A122" s="23"/>
      <c r="B122" s="47">
        <v>627</v>
      </c>
      <c r="C122" s="35" t="s">
        <v>27</v>
      </c>
      <c r="D122" s="90">
        <v>8158</v>
      </c>
      <c r="E122" s="64">
        <v>8158</v>
      </c>
      <c r="F122" s="90">
        <v>8158</v>
      </c>
    </row>
    <row r="123" spans="1:7" x14ac:dyDescent="0.25">
      <c r="A123" s="10"/>
      <c r="B123" s="53">
        <v>631001</v>
      </c>
      <c r="C123" s="53" t="s">
        <v>249</v>
      </c>
      <c r="D123" s="65">
        <v>500</v>
      </c>
      <c r="E123" s="63">
        <v>500</v>
      </c>
      <c r="F123" s="65">
        <v>500</v>
      </c>
    </row>
    <row r="124" spans="1:7" x14ac:dyDescent="0.25">
      <c r="A124" s="10"/>
      <c r="B124" s="53">
        <v>632</v>
      </c>
      <c r="C124" s="54" t="s">
        <v>250</v>
      </c>
      <c r="D124" s="24">
        <v>133202</v>
      </c>
      <c r="E124" s="24">
        <f>E125+E136+E144+E157+E161+E159</f>
        <v>121882</v>
      </c>
      <c r="F124" s="24">
        <f>F125+F136+F144+F157+F161+F159</f>
        <v>138742</v>
      </c>
    </row>
    <row r="125" spans="1:7" x14ac:dyDescent="0.25">
      <c r="A125" s="2"/>
      <c r="B125" s="26">
        <v>632001</v>
      </c>
      <c r="C125" s="23" t="s">
        <v>80</v>
      </c>
      <c r="D125" s="24">
        <v>41300</v>
      </c>
      <c r="E125" s="24">
        <f>SUM(E126:E135)</f>
        <v>35100</v>
      </c>
      <c r="F125" s="86">
        <f>SUM(F126:F135)</f>
        <v>47200</v>
      </c>
    </row>
    <row r="126" spans="1:7" x14ac:dyDescent="0.25">
      <c r="A126" s="20"/>
      <c r="B126" s="47">
        <v>632001</v>
      </c>
      <c r="C126" s="35" t="s">
        <v>92</v>
      </c>
      <c r="D126" s="64">
        <v>25000</v>
      </c>
      <c r="E126" s="64">
        <v>22000</v>
      </c>
      <c r="F126" s="64">
        <v>30000</v>
      </c>
    </row>
    <row r="127" spans="1:7" x14ac:dyDescent="0.25">
      <c r="A127" s="20"/>
      <c r="B127" s="47" t="s">
        <v>251</v>
      </c>
      <c r="C127" s="35" t="s">
        <v>81</v>
      </c>
      <c r="D127" s="64">
        <v>400</v>
      </c>
      <c r="E127" s="64">
        <v>300</v>
      </c>
      <c r="F127" s="64">
        <v>500</v>
      </c>
    </row>
    <row r="128" spans="1:7" x14ac:dyDescent="0.25">
      <c r="A128" s="20"/>
      <c r="B128" s="47" t="s">
        <v>253</v>
      </c>
      <c r="C128" s="35" t="s">
        <v>82</v>
      </c>
      <c r="D128" s="64">
        <v>2000</v>
      </c>
      <c r="E128" s="64">
        <v>1700</v>
      </c>
      <c r="F128" s="64">
        <v>1500</v>
      </c>
      <c r="G128" s="12"/>
    </row>
    <row r="129" spans="1:6" x14ac:dyDescent="0.25">
      <c r="A129" s="20"/>
      <c r="B129" s="47" t="s">
        <v>255</v>
      </c>
      <c r="C129" s="35" t="s">
        <v>430</v>
      </c>
      <c r="D129" s="64">
        <v>4000</v>
      </c>
      <c r="E129" s="64">
        <v>2500</v>
      </c>
      <c r="F129" s="64">
        <v>4400</v>
      </c>
    </row>
    <row r="130" spans="1:6" x14ac:dyDescent="0.25">
      <c r="A130" s="20"/>
      <c r="B130" s="47" t="s">
        <v>256</v>
      </c>
      <c r="C130" s="35" t="s">
        <v>83</v>
      </c>
      <c r="D130" s="64">
        <v>2500</v>
      </c>
      <c r="E130" s="64">
        <v>2000</v>
      </c>
      <c r="F130" s="64">
        <v>2700</v>
      </c>
    </row>
    <row r="131" spans="1:6" x14ac:dyDescent="0.25">
      <c r="A131" s="20"/>
      <c r="B131" s="47" t="s">
        <v>268</v>
      </c>
      <c r="C131" s="35" t="s">
        <v>84</v>
      </c>
      <c r="D131" s="64">
        <v>2700</v>
      </c>
      <c r="E131" s="64">
        <v>2200</v>
      </c>
      <c r="F131" s="64">
        <v>2900</v>
      </c>
    </row>
    <row r="132" spans="1:6" x14ac:dyDescent="0.25">
      <c r="A132" s="20"/>
      <c r="B132" s="47" t="s">
        <v>267</v>
      </c>
      <c r="C132" s="35" t="s">
        <v>85</v>
      </c>
      <c r="D132" s="64">
        <v>700</v>
      </c>
      <c r="E132" s="64">
        <v>600</v>
      </c>
      <c r="F132" s="64">
        <v>800</v>
      </c>
    </row>
    <row r="133" spans="1:6" x14ac:dyDescent="0.25">
      <c r="A133" s="20"/>
      <c r="B133" s="47" t="s">
        <v>270</v>
      </c>
      <c r="C133" s="35" t="s">
        <v>86</v>
      </c>
      <c r="D133" s="64">
        <v>2000</v>
      </c>
      <c r="E133" s="64">
        <v>1900</v>
      </c>
      <c r="F133" s="64">
        <v>2200</v>
      </c>
    </row>
    <row r="134" spans="1:6" x14ac:dyDescent="0.25">
      <c r="A134" s="20"/>
      <c r="B134" s="47" t="s">
        <v>643</v>
      </c>
      <c r="C134" s="35" t="s">
        <v>607</v>
      </c>
      <c r="D134" s="64">
        <v>1000</v>
      </c>
      <c r="E134" s="64">
        <v>700</v>
      </c>
      <c r="F134" s="64">
        <v>1100</v>
      </c>
    </row>
    <row r="135" spans="1:6" x14ac:dyDescent="0.25">
      <c r="A135" s="20"/>
      <c r="B135" s="47" t="s">
        <v>644</v>
      </c>
      <c r="C135" s="35" t="s">
        <v>645</v>
      </c>
      <c r="D135" s="64">
        <v>1000</v>
      </c>
      <c r="E135" s="64">
        <v>1200</v>
      </c>
      <c r="F135" s="64">
        <v>1100</v>
      </c>
    </row>
    <row r="136" spans="1:6" x14ac:dyDescent="0.25">
      <c r="A136" s="2"/>
      <c r="B136" s="26">
        <v>632001</v>
      </c>
      <c r="C136" s="26" t="s">
        <v>87</v>
      </c>
      <c r="D136" s="24">
        <f t="shared" ref="D136:E136" si="7">SUM(D137:D143)</f>
        <v>51300</v>
      </c>
      <c r="E136" s="24">
        <f t="shared" si="7"/>
        <v>46180</v>
      </c>
      <c r="F136" s="86">
        <f>SUM(F137:F143)</f>
        <v>51300</v>
      </c>
    </row>
    <row r="137" spans="1:6" x14ac:dyDescent="0.25">
      <c r="A137" s="20"/>
      <c r="B137" s="47" t="s">
        <v>252</v>
      </c>
      <c r="C137" s="35" t="s">
        <v>81</v>
      </c>
      <c r="D137" s="64">
        <v>8000</v>
      </c>
      <c r="E137" s="64">
        <v>7200</v>
      </c>
      <c r="F137" s="64">
        <v>8000</v>
      </c>
    </row>
    <row r="138" spans="1:6" x14ac:dyDescent="0.25">
      <c r="A138" s="20"/>
      <c r="B138" s="47" t="s">
        <v>254</v>
      </c>
      <c r="C138" s="35" t="s">
        <v>82</v>
      </c>
      <c r="D138" s="64">
        <v>4000</v>
      </c>
      <c r="E138" s="64">
        <v>3600</v>
      </c>
      <c r="F138" s="64">
        <v>4000</v>
      </c>
    </row>
    <row r="139" spans="1:6" x14ac:dyDescent="0.25">
      <c r="A139" s="20"/>
      <c r="B139" s="47" t="s">
        <v>257</v>
      </c>
      <c r="C139" s="35" t="s">
        <v>83</v>
      </c>
      <c r="D139" s="64">
        <v>16000</v>
      </c>
      <c r="E139" s="64">
        <v>14400</v>
      </c>
      <c r="F139" s="64">
        <v>16000</v>
      </c>
    </row>
    <row r="140" spans="1:6" x14ac:dyDescent="0.25">
      <c r="A140" s="20"/>
      <c r="B140" s="47" t="s">
        <v>258</v>
      </c>
      <c r="C140" s="35" t="s">
        <v>84</v>
      </c>
      <c r="D140" s="64">
        <v>9000</v>
      </c>
      <c r="E140" s="64">
        <v>8100</v>
      </c>
      <c r="F140" s="64">
        <v>9000</v>
      </c>
    </row>
    <row r="141" spans="1:6" x14ac:dyDescent="0.25">
      <c r="A141" s="20"/>
      <c r="B141" s="47" t="s">
        <v>269</v>
      </c>
      <c r="C141" s="35" t="s">
        <v>85</v>
      </c>
      <c r="D141" s="64">
        <v>4200</v>
      </c>
      <c r="E141" s="64">
        <v>3780</v>
      </c>
      <c r="F141" s="64">
        <v>4200</v>
      </c>
    </row>
    <row r="142" spans="1:6" x14ac:dyDescent="0.25">
      <c r="A142" s="20"/>
      <c r="B142" s="47" t="s">
        <v>271</v>
      </c>
      <c r="C142" s="35" t="s">
        <v>86</v>
      </c>
      <c r="D142" s="64">
        <v>10000</v>
      </c>
      <c r="E142" s="64">
        <v>9000</v>
      </c>
      <c r="F142" s="64">
        <v>10000</v>
      </c>
    </row>
    <row r="143" spans="1:6" x14ac:dyDescent="0.25">
      <c r="A143" s="20"/>
      <c r="B143" s="47" t="s">
        <v>259</v>
      </c>
      <c r="C143" s="35" t="s">
        <v>88</v>
      </c>
      <c r="D143" s="64">
        <v>100</v>
      </c>
      <c r="E143" s="64">
        <v>100</v>
      </c>
      <c r="F143" s="64">
        <v>100</v>
      </c>
    </row>
    <row r="144" spans="1:6" x14ac:dyDescent="0.25">
      <c r="A144" s="23"/>
      <c r="B144" s="26">
        <v>632002</v>
      </c>
      <c r="C144" s="26" t="s">
        <v>89</v>
      </c>
      <c r="D144" s="24">
        <f>SUM(D145:D156)</f>
        <v>30002</v>
      </c>
      <c r="E144" s="24">
        <f>SUM(E145:E156)</f>
        <v>30002</v>
      </c>
      <c r="F144" s="86">
        <f>SUM(F145:F156)</f>
        <v>30002</v>
      </c>
    </row>
    <row r="145" spans="1:6" x14ac:dyDescent="0.25">
      <c r="A145" s="21"/>
      <c r="B145" s="47">
        <v>632002</v>
      </c>
      <c r="C145" s="35" t="s">
        <v>89</v>
      </c>
      <c r="D145" s="75">
        <v>21102</v>
      </c>
      <c r="E145" s="75">
        <v>21102</v>
      </c>
      <c r="F145" s="75">
        <v>21102</v>
      </c>
    </row>
    <row r="146" spans="1:6" x14ac:dyDescent="0.25">
      <c r="A146" s="20"/>
      <c r="B146" s="47" t="s">
        <v>260</v>
      </c>
      <c r="C146" s="35" t="s">
        <v>81</v>
      </c>
      <c r="D146" s="64">
        <v>500</v>
      </c>
      <c r="E146" s="64">
        <v>500</v>
      </c>
      <c r="F146" s="64">
        <v>500</v>
      </c>
    </row>
    <row r="147" spans="1:6" x14ac:dyDescent="0.25">
      <c r="A147" s="20"/>
      <c r="B147" s="47"/>
      <c r="C147" s="35" t="s">
        <v>455</v>
      </c>
      <c r="D147" s="64">
        <v>400</v>
      </c>
      <c r="E147" s="64">
        <v>400</v>
      </c>
      <c r="F147" s="64">
        <v>400</v>
      </c>
    </row>
    <row r="148" spans="1:6" x14ac:dyDescent="0.25">
      <c r="A148" s="20"/>
      <c r="B148" s="47" t="s">
        <v>261</v>
      </c>
      <c r="C148" s="35" t="s">
        <v>83</v>
      </c>
      <c r="D148" s="64">
        <v>1150</v>
      </c>
      <c r="E148" s="64">
        <v>1150</v>
      </c>
      <c r="F148" s="64">
        <v>1150</v>
      </c>
    </row>
    <row r="149" spans="1:6" x14ac:dyDescent="0.25">
      <c r="A149" s="20"/>
      <c r="B149" s="47" t="s">
        <v>429</v>
      </c>
      <c r="C149" s="35" t="s">
        <v>430</v>
      </c>
      <c r="D149" s="64">
        <v>0</v>
      </c>
      <c r="E149" s="64">
        <v>0</v>
      </c>
      <c r="F149" s="64">
        <v>0</v>
      </c>
    </row>
    <row r="150" spans="1:6" x14ac:dyDescent="0.25">
      <c r="A150" s="20"/>
      <c r="B150" s="47" t="s">
        <v>262</v>
      </c>
      <c r="C150" s="35" t="s">
        <v>84</v>
      </c>
      <c r="D150" s="64">
        <v>900</v>
      </c>
      <c r="E150" s="64">
        <v>900</v>
      </c>
      <c r="F150" s="64">
        <v>900</v>
      </c>
    </row>
    <row r="151" spans="1:6" x14ac:dyDescent="0.25">
      <c r="A151" s="20"/>
      <c r="B151" s="47" t="s">
        <v>272</v>
      </c>
      <c r="C151" s="35" t="s">
        <v>85</v>
      </c>
      <c r="D151" s="64">
        <v>300</v>
      </c>
      <c r="E151" s="64">
        <v>300</v>
      </c>
      <c r="F151" s="64">
        <v>300</v>
      </c>
    </row>
    <row r="152" spans="1:6" x14ac:dyDescent="0.25">
      <c r="A152" s="20"/>
      <c r="B152" s="47" t="s">
        <v>273</v>
      </c>
      <c r="C152" s="35" t="s">
        <v>86</v>
      </c>
      <c r="D152" s="64">
        <v>1700</v>
      </c>
      <c r="E152" s="64">
        <v>1700</v>
      </c>
      <c r="F152" s="64">
        <v>1700</v>
      </c>
    </row>
    <row r="153" spans="1:6" x14ac:dyDescent="0.25">
      <c r="A153" s="20"/>
      <c r="B153" s="47" t="s">
        <v>265</v>
      </c>
      <c r="C153" s="35" t="s">
        <v>88</v>
      </c>
      <c r="D153" s="64">
        <v>3200</v>
      </c>
      <c r="E153" s="64">
        <v>3200</v>
      </c>
      <c r="F153" s="64">
        <v>3200</v>
      </c>
    </row>
    <row r="154" spans="1:6" x14ac:dyDescent="0.25">
      <c r="A154" s="20"/>
      <c r="B154" s="47" t="s">
        <v>263</v>
      </c>
      <c r="C154" s="35" t="s">
        <v>90</v>
      </c>
      <c r="D154" s="64">
        <v>200</v>
      </c>
      <c r="E154" s="64">
        <v>200</v>
      </c>
      <c r="F154" s="64">
        <v>200</v>
      </c>
    </row>
    <row r="155" spans="1:6" x14ac:dyDescent="0.25">
      <c r="A155" s="20"/>
      <c r="B155" s="47" t="s">
        <v>264</v>
      </c>
      <c r="C155" s="35" t="s">
        <v>91</v>
      </c>
      <c r="D155" s="64">
        <v>100</v>
      </c>
      <c r="E155" s="64">
        <v>100</v>
      </c>
      <c r="F155" s="64">
        <v>100</v>
      </c>
    </row>
    <row r="156" spans="1:6" x14ac:dyDescent="0.25">
      <c r="A156" s="20"/>
      <c r="B156" s="47" t="s">
        <v>646</v>
      </c>
      <c r="C156" s="35" t="s">
        <v>645</v>
      </c>
      <c r="D156" s="64">
        <v>450</v>
      </c>
      <c r="E156" s="64">
        <v>450</v>
      </c>
      <c r="F156" s="64">
        <v>450</v>
      </c>
    </row>
    <row r="157" spans="1:6" x14ac:dyDescent="0.25">
      <c r="A157" s="23"/>
      <c r="B157" s="26">
        <v>632003</v>
      </c>
      <c r="C157" s="26" t="s">
        <v>647</v>
      </c>
      <c r="D157" s="24">
        <f>SUM(D158)</f>
        <v>5000</v>
      </c>
      <c r="E157" s="24">
        <f>SUM(E158)</f>
        <v>5000</v>
      </c>
      <c r="F157" s="86">
        <f>SUM(F158)</f>
        <v>5000</v>
      </c>
    </row>
    <row r="158" spans="1:6" x14ac:dyDescent="0.25">
      <c r="A158" s="20"/>
      <c r="B158" s="47">
        <v>632003</v>
      </c>
      <c r="C158" s="35" t="s">
        <v>93</v>
      </c>
      <c r="D158" s="64">
        <v>5000</v>
      </c>
      <c r="E158" s="64">
        <v>5000</v>
      </c>
      <c r="F158" s="64">
        <v>5000</v>
      </c>
    </row>
    <row r="159" spans="1:6" x14ac:dyDescent="0.25">
      <c r="A159" s="20"/>
      <c r="B159" s="204">
        <v>632004</v>
      </c>
      <c r="C159" s="204" t="s">
        <v>755</v>
      </c>
      <c r="D159" s="33">
        <v>0</v>
      </c>
      <c r="E159" s="24">
        <f>SUM(E160)</f>
        <v>191.37</v>
      </c>
      <c r="F159" s="86">
        <v>0</v>
      </c>
    </row>
    <row r="160" spans="1:6" x14ac:dyDescent="0.25">
      <c r="A160" s="20"/>
      <c r="B160" s="47">
        <v>632004</v>
      </c>
      <c r="C160" s="35" t="s">
        <v>756</v>
      </c>
      <c r="D160" s="64">
        <v>0</v>
      </c>
      <c r="E160" s="64">
        <v>191.37</v>
      </c>
      <c r="F160" s="64">
        <v>0</v>
      </c>
    </row>
    <row r="161" spans="1:6" s="194" customFormat="1" x14ac:dyDescent="0.25">
      <c r="A161" s="23"/>
      <c r="B161" s="26">
        <v>632005</v>
      </c>
      <c r="C161" s="26" t="s">
        <v>94</v>
      </c>
      <c r="D161" s="65">
        <f>SUM(D162:D163)</f>
        <v>5600</v>
      </c>
      <c r="E161" s="65">
        <f>SUM(E162:E163)</f>
        <v>5408.63</v>
      </c>
      <c r="F161" s="88">
        <f>SUM(F162:F163)</f>
        <v>5240</v>
      </c>
    </row>
    <row r="162" spans="1:6" s="194" customFormat="1" x14ac:dyDescent="0.25">
      <c r="A162" s="23"/>
      <c r="B162" s="76">
        <v>632005</v>
      </c>
      <c r="C162" s="193" t="s">
        <v>648</v>
      </c>
      <c r="D162" s="90">
        <v>5000</v>
      </c>
      <c r="E162" s="90">
        <v>5000</v>
      </c>
      <c r="F162" s="90">
        <v>5000</v>
      </c>
    </row>
    <row r="163" spans="1:6" x14ac:dyDescent="0.25">
      <c r="A163" s="20"/>
      <c r="B163" s="47" t="s">
        <v>266</v>
      </c>
      <c r="C163" s="35" t="s">
        <v>498</v>
      </c>
      <c r="D163" s="64">
        <v>600</v>
      </c>
      <c r="E163" s="64">
        <v>408.63</v>
      </c>
      <c r="F163" s="64">
        <v>240</v>
      </c>
    </row>
    <row r="164" spans="1:6" x14ac:dyDescent="0.25">
      <c r="A164" s="2"/>
      <c r="B164" s="53">
        <v>633</v>
      </c>
      <c r="C164" s="55" t="s">
        <v>274</v>
      </c>
      <c r="D164" s="218">
        <f>SUM(D165:D170)+SUM(D184:D187)</f>
        <v>50750</v>
      </c>
      <c r="E164" s="24">
        <f>SUM(E165:E170)+SUM(E184:E189)</f>
        <v>58050</v>
      </c>
      <c r="F164" s="24">
        <f>SUM(F165:F170)+SUM(F184:F189)</f>
        <v>55569.8</v>
      </c>
    </row>
    <row r="165" spans="1:6" x14ac:dyDescent="0.25">
      <c r="A165" s="2"/>
      <c r="B165" s="26">
        <v>633001</v>
      </c>
      <c r="C165" s="26" t="s">
        <v>95</v>
      </c>
      <c r="D165" s="239">
        <v>5000</v>
      </c>
      <c r="E165" s="214">
        <v>5000</v>
      </c>
      <c r="F165" s="221">
        <v>3000</v>
      </c>
    </row>
    <row r="166" spans="1:6" x14ac:dyDescent="0.25">
      <c r="A166" s="2"/>
      <c r="B166" s="26">
        <v>633002</v>
      </c>
      <c r="C166" s="231" t="s">
        <v>96</v>
      </c>
      <c r="D166" s="229">
        <v>3000</v>
      </c>
      <c r="E166" s="229">
        <v>3200</v>
      </c>
      <c r="F166" s="212">
        <v>3000</v>
      </c>
    </row>
    <row r="167" spans="1:6" x14ac:dyDescent="0.25">
      <c r="A167" s="2"/>
      <c r="B167" s="26">
        <v>633003</v>
      </c>
      <c r="C167" s="26" t="s">
        <v>97</v>
      </c>
      <c r="D167" s="229">
        <v>300</v>
      </c>
      <c r="E167" s="229">
        <v>300</v>
      </c>
      <c r="F167" s="233">
        <v>300</v>
      </c>
    </row>
    <row r="168" spans="1:6" x14ac:dyDescent="0.25">
      <c r="A168" s="2"/>
      <c r="B168" s="26">
        <v>633004</v>
      </c>
      <c r="C168" s="26" t="s">
        <v>98</v>
      </c>
      <c r="D168" s="229">
        <v>500</v>
      </c>
      <c r="E168" s="230">
        <v>500</v>
      </c>
      <c r="F168" s="236">
        <v>500</v>
      </c>
    </row>
    <row r="169" spans="1:6" x14ac:dyDescent="0.25">
      <c r="A169" s="2"/>
      <c r="B169" s="26">
        <v>633005</v>
      </c>
      <c r="C169" s="26" t="s">
        <v>454</v>
      </c>
      <c r="D169" s="229">
        <v>1000</v>
      </c>
      <c r="E169" s="229">
        <v>5000</v>
      </c>
      <c r="F169" s="236">
        <v>1000</v>
      </c>
    </row>
    <row r="170" spans="1:6" x14ac:dyDescent="0.25">
      <c r="A170" s="2"/>
      <c r="B170" s="26">
        <v>633006</v>
      </c>
      <c r="C170" s="231" t="s">
        <v>99</v>
      </c>
      <c r="D170" s="33">
        <f>SUM(D171:D183)</f>
        <v>33850</v>
      </c>
      <c r="E170" s="232">
        <f>SUM(E171:E183)</f>
        <v>33850</v>
      </c>
      <c r="F170" s="237">
        <f>SUM(F171:F183)</f>
        <v>37569.800000000003</v>
      </c>
    </row>
    <row r="171" spans="1:6" x14ac:dyDescent="0.25">
      <c r="A171" s="2"/>
      <c r="B171" s="47">
        <v>633006</v>
      </c>
      <c r="C171" s="35" t="s">
        <v>99</v>
      </c>
      <c r="D171" s="64">
        <v>25000</v>
      </c>
      <c r="E171" s="64">
        <v>25000</v>
      </c>
      <c r="F171" s="238">
        <v>27519.8</v>
      </c>
    </row>
    <row r="172" spans="1:6" x14ac:dyDescent="0.25">
      <c r="A172" s="2"/>
      <c r="B172" s="47" t="s">
        <v>278</v>
      </c>
      <c r="C172" s="35" t="s">
        <v>102</v>
      </c>
      <c r="D172" s="64">
        <v>500</v>
      </c>
      <c r="E172" s="64">
        <v>500</v>
      </c>
      <c r="F172" s="64">
        <v>500</v>
      </c>
    </row>
    <row r="173" spans="1:6" x14ac:dyDescent="0.25">
      <c r="A173" s="2"/>
      <c r="B173" s="47" t="s">
        <v>281</v>
      </c>
      <c r="C173" s="35" t="s">
        <v>106</v>
      </c>
      <c r="D173" s="64">
        <v>500</v>
      </c>
      <c r="E173" s="64">
        <v>500</v>
      </c>
      <c r="F173" s="64">
        <v>500</v>
      </c>
    </row>
    <row r="174" spans="1:6" x14ac:dyDescent="0.25">
      <c r="A174" s="2"/>
      <c r="B174" s="47" t="s">
        <v>275</v>
      </c>
      <c r="C174" s="35" t="s">
        <v>201</v>
      </c>
      <c r="D174" s="64">
        <v>600</v>
      </c>
      <c r="E174" s="64">
        <v>600</v>
      </c>
      <c r="F174" s="64">
        <v>600</v>
      </c>
    </row>
    <row r="175" spans="1:6" x14ac:dyDescent="0.25">
      <c r="A175" s="2"/>
      <c r="B175" s="47" t="s">
        <v>276</v>
      </c>
      <c r="C175" s="35" t="s">
        <v>100</v>
      </c>
      <c r="D175" s="64">
        <v>300</v>
      </c>
      <c r="E175" s="64">
        <v>300</v>
      </c>
      <c r="F175" s="64">
        <v>300</v>
      </c>
    </row>
    <row r="176" spans="1:6" x14ac:dyDescent="0.25">
      <c r="A176" s="2"/>
      <c r="B176" s="47" t="s">
        <v>277</v>
      </c>
      <c r="C176" s="35" t="s">
        <v>101</v>
      </c>
      <c r="D176" s="64">
        <v>300</v>
      </c>
      <c r="E176" s="64">
        <v>300</v>
      </c>
      <c r="F176" s="64">
        <v>300</v>
      </c>
    </row>
    <row r="177" spans="1:6" x14ac:dyDescent="0.25">
      <c r="A177" s="2"/>
      <c r="B177" s="47" t="s">
        <v>279</v>
      </c>
      <c r="C177" s="35" t="s">
        <v>103</v>
      </c>
      <c r="D177" s="64">
        <v>500</v>
      </c>
      <c r="E177" s="64">
        <v>500</v>
      </c>
      <c r="F177" s="64">
        <v>500</v>
      </c>
    </row>
    <row r="178" spans="1:6" x14ac:dyDescent="0.25">
      <c r="A178" s="2"/>
      <c r="B178" s="47" t="s">
        <v>280</v>
      </c>
      <c r="C178" s="35" t="s">
        <v>202</v>
      </c>
      <c r="D178" s="64">
        <v>6000</v>
      </c>
      <c r="E178" s="64">
        <v>6000</v>
      </c>
      <c r="F178" s="64">
        <v>6000</v>
      </c>
    </row>
    <row r="179" spans="1:6" x14ac:dyDescent="0.25">
      <c r="A179" s="2"/>
      <c r="B179" s="47" t="s">
        <v>280</v>
      </c>
      <c r="C179" s="35" t="s">
        <v>104</v>
      </c>
      <c r="D179" s="64">
        <v>0</v>
      </c>
      <c r="E179" s="64">
        <v>0</v>
      </c>
      <c r="F179" s="64">
        <v>0</v>
      </c>
    </row>
    <row r="180" spans="1:6" x14ac:dyDescent="0.25">
      <c r="A180" s="2"/>
      <c r="B180" s="47" t="s">
        <v>282</v>
      </c>
      <c r="C180" s="35" t="s">
        <v>105</v>
      </c>
      <c r="D180" s="64">
        <v>0</v>
      </c>
      <c r="E180" s="64">
        <v>0</v>
      </c>
      <c r="F180" s="64">
        <v>0</v>
      </c>
    </row>
    <row r="181" spans="1:6" x14ac:dyDescent="0.25">
      <c r="A181" s="2"/>
      <c r="B181" s="47" t="s">
        <v>649</v>
      </c>
      <c r="C181" s="35" t="s">
        <v>650</v>
      </c>
      <c r="D181" s="64">
        <v>0</v>
      </c>
      <c r="E181" s="64">
        <v>0</v>
      </c>
      <c r="F181" s="64">
        <v>600</v>
      </c>
    </row>
    <row r="182" spans="1:6" x14ac:dyDescent="0.25">
      <c r="A182" s="2"/>
      <c r="B182" s="47" t="s">
        <v>651</v>
      </c>
      <c r="C182" s="35" t="s">
        <v>652</v>
      </c>
      <c r="D182" s="64">
        <v>150</v>
      </c>
      <c r="E182" s="64">
        <v>150</v>
      </c>
      <c r="F182" s="64">
        <v>150</v>
      </c>
    </row>
    <row r="183" spans="1:6" x14ac:dyDescent="0.25">
      <c r="A183" s="2"/>
      <c r="B183" s="47" t="s">
        <v>653</v>
      </c>
      <c r="C183" s="35" t="s">
        <v>654</v>
      </c>
      <c r="D183" s="64">
        <v>0</v>
      </c>
      <c r="E183" s="64">
        <v>0</v>
      </c>
      <c r="F183" s="64">
        <v>600</v>
      </c>
    </row>
    <row r="184" spans="1:6" x14ac:dyDescent="0.25">
      <c r="A184" s="23"/>
      <c r="B184" s="26">
        <v>633009</v>
      </c>
      <c r="C184" s="231" t="s">
        <v>107</v>
      </c>
      <c r="D184" s="242">
        <v>800</v>
      </c>
      <c r="E184" s="65">
        <v>800</v>
      </c>
      <c r="F184" s="88">
        <v>800</v>
      </c>
    </row>
    <row r="185" spans="1:6" x14ac:dyDescent="0.25">
      <c r="A185" s="23"/>
      <c r="B185" s="26" t="s">
        <v>283</v>
      </c>
      <c r="C185" s="231" t="s">
        <v>108</v>
      </c>
      <c r="D185" s="245">
        <v>800</v>
      </c>
      <c r="E185" s="65">
        <v>800</v>
      </c>
      <c r="F185" s="88">
        <v>800</v>
      </c>
    </row>
    <row r="186" spans="1:6" x14ac:dyDescent="0.25">
      <c r="A186" s="23"/>
      <c r="B186" s="26">
        <v>633010</v>
      </c>
      <c r="C186" s="231" t="s">
        <v>109</v>
      </c>
      <c r="D186" s="229">
        <v>2500</v>
      </c>
      <c r="E186" s="65">
        <v>2500</v>
      </c>
      <c r="F186" s="88">
        <v>2500</v>
      </c>
    </row>
    <row r="187" spans="1:6" x14ac:dyDescent="0.25">
      <c r="A187" s="23"/>
      <c r="B187" s="26">
        <v>633013</v>
      </c>
      <c r="C187" s="231" t="s">
        <v>110</v>
      </c>
      <c r="D187" s="244">
        <v>3000</v>
      </c>
      <c r="E187" s="65">
        <v>3000</v>
      </c>
      <c r="F187" s="88">
        <v>3000</v>
      </c>
    </row>
    <row r="188" spans="1:6" x14ac:dyDescent="0.25">
      <c r="A188" s="23"/>
      <c r="B188" s="26" t="s">
        <v>655</v>
      </c>
      <c r="C188" s="231" t="s">
        <v>657</v>
      </c>
      <c r="D188" s="244">
        <v>3000</v>
      </c>
      <c r="E188" s="65">
        <v>3000</v>
      </c>
      <c r="F188" s="88">
        <v>3000</v>
      </c>
    </row>
    <row r="189" spans="1:6" x14ac:dyDescent="0.25">
      <c r="A189" s="23"/>
      <c r="B189" s="26" t="s">
        <v>656</v>
      </c>
      <c r="C189" s="231" t="s">
        <v>658</v>
      </c>
      <c r="D189" s="244">
        <v>100</v>
      </c>
      <c r="E189" s="65">
        <v>100</v>
      </c>
      <c r="F189" s="88">
        <v>100</v>
      </c>
    </row>
    <row r="190" spans="1:6" x14ac:dyDescent="0.25">
      <c r="A190" s="23"/>
      <c r="B190" s="53">
        <v>634</v>
      </c>
      <c r="C190" s="240" t="s">
        <v>284</v>
      </c>
      <c r="D190" s="246">
        <v>9600</v>
      </c>
      <c r="E190" s="24">
        <f t="shared" ref="E190:F190" si="8">SUM(E191:E195)</f>
        <v>9600</v>
      </c>
      <c r="F190" s="24">
        <f t="shared" si="8"/>
        <v>9600</v>
      </c>
    </row>
    <row r="191" spans="1:6" x14ac:dyDescent="0.25">
      <c r="A191" s="23"/>
      <c r="B191" s="26">
        <v>634001</v>
      </c>
      <c r="C191" s="241" t="s">
        <v>404</v>
      </c>
      <c r="D191" s="229">
        <v>2500</v>
      </c>
      <c r="E191" s="65">
        <v>2500</v>
      </c>
      <c r="F191" s="88">
        <v>2500</v>
      </c>
    </row>
    <row r="192" spans="1:6" x14ac:dyDescent="0.25">
      <c r="A192" s="23"/>
      <c r="B192" s="26">
        <v>634002</v>
      </c>
      <c r="C192" s="241" t="s">
        <v>111</v>
      </c>
      <c r="D192" s="243">
        <v>5000</v>
      </c>
      <c r="E192" s="65">
        <v>5000</v>
      </c>
      <c r="F192" s="88">
        <v>5000</v>
      </c>
    </row>
    <row r="193" spans="1:6" x14ac:dyDescent="0.25">
      <c r="A193" s="23"/>
      <c r="B193" s="26">
        <v>634003</v>
      </c>
      <c r="C193" s="241" t="s">
        <v>499</v>
      </c>
      <c r="D193" s="229">
        <v>2000</v>
      </c>
      <c r="E193" s="65">
        <v>2000</v>
      </c>
      <c r="F193" s="88">
        <v>2000</v>
      </c>
    </row>
    <row r="194" spans="1:6" x14ac:dyDescent="0.25">
      <c r="A194" s="23"/>
      <c r="B194" s="26">
        <v>634004</v>
      </c>
      <c r="C194" s="241" t="s">
        <v>112</v>
      </c>
      <c r="D194" s="229">
        <v>0</v>
      </c>
      <c r="E194" s="65">
        <v>0</v>
      </c>
      <c r="F194" s="88">
        <v>0</v>
      </c>
    </row>
    <row r="195" spans="1:6" x14ac:dyDescent="0.25">
      <c r="A195" s="23"/>
      <c r="B195" s="26">
        <v>634005</v>
      </c>
      <c r="C195" s="241" t="s">
        <v>113</v>
      </c>
      <c r="D195" s="229">
        <v>100</v>
      </c>
      <c r="E195" s="65">
        <v>100</v>
      </c>
      <c r="F195" s="88">
        <v>100</v>
      </c>
    </row>
    <row r="196" spans="1:6" x14ac:dyDescent="0.25">
      <c r="A196" s="22"/>
      <c r="B196" s="53">
        <v>635</v>
      </c>
      <c r="C196" s="240" t="s">
        <v>285</v>
      </c>
      <c r="D196" s="245">
        <f t="shared" ref="D196:E196" si="9">SUM(D197:D203)</f>
        <v>30200</v>
      </c>
      <c r="E196" s="24">
        <f t="shared" si="9"/>
        <v>31600</v>
      </c>
      <c r="F196" s="24">
        <f>SUM(F197:F203)</f>
        <v>27000</v>
      </c>
    </row>
    <row r="197" spans="1:6" x14ac:dyDescent="0.25">
      <c r="A197" s="22"/>
      <c r="B197" s="26">
        <v>635002</v>
      </c>
      <c r="C197" s="241" t="s">
        <v>114</v>
      </c>
      <c r="D197" s="229">
        <v>500</v>
      </c>
      <c r="E197" s="65">
        <v>500</v>
      </c>
      <c r="F197" s="88">
        <v>500</v>
      </c>
    </row>
    <row r="198" spans="1:6" x14ac:dyDescent="0.25">
      <c r="A198" s="22"/>
      <c r="B198" s="26">
        <v>635004</v>
      </c>
      <c r="C198" s="241" t="s">
        <v>118</v>
      </c>
      <c r="D198" s="247">
        <v>4000</v>
      </c>
      <c r="E198" s="65">
        <v>4000</v>
      </c>
      <c r="F198" s="88">
        <v>3000</v>
      </c>
    </row>
    <row r="199" spans="1:6" x14ac:dyDescent="0.25">
      <c r="A199" s="22"/>
      <c r="B199" s="26">
        <v>635004</v>
      </c>
      <c r="C199" s="241" t="s">
        <v>115</v>
      </c>
      <c r="D199" s="229">
        <v>0</v>
      </c>
      <c r="E199" s="65">
        <v>0</v>
      </c>
      <c r="F199" s="88">
        <v>0</v>
      </c>
    </row>
    <row r="200" spans="1:6" x14ac:dyDescent="0.25">
      <c r="A200" s="22"/>
      <c r="B200" s="26">
        <v>635006</v>
      </c>
      <c r="C200" s="241" t="s">
        <v>117</v>
      </c>
      <c r="D200" s="229">
        <v>15000</v>
      </c>
      <c r="E200" s="65">
        <v>15000</v>
      </c>
      <c r="F200" s="88">
        <v>10000</v>
      </c>
    </row>
    <row r="201" spans="1:6" x14ac:dyDescent="0.25">
      <c r="A201" s="22"/>
      <c r="B201" s="26" t="s">
        <v>659</v>
      </c>
      <c r="C201" s="241" t="s">
        <v>660</v>
      </c>
      <c r="D201" s="229">
        <v>200</v>
      </c>
      <c r="E201" s="65">
        <v>200</v>
      </c>
      <c r="F201" s="88">
        <v>500</v>
      </c>
    </row>
    <row r="202" spans="1:6" x14ac:dyDescent="0.25">
      <c r="A202" s="22"/>
      <c r="B202" s="26" t="s">
        <v>661</v>
      </c>
      <c r="C202" s="241" t="s">
        <v>662</v>
      </c>
      <c r="D202" s="229">
        <v>500</v>
      </c>
      <c r="E202" s="65">
        <v>500</v>
      </c>
      <c r="F202" s="88">
        <v>1000</v>
      </c>
    </row>
    <row r="203" spans="1:6" x14ac:dyDescent="0.25">
      <c r="A203" s="22"/>
      <c r="B203" s="26">
        <v>635009</v>
      </c>
      <c r="C203" s="241" t="s">
        <v>116</v>
      </c>
      <c r="D203" s="229">
        <v>10000</v>
      </c>
      <c r="E203" s="65">
        <v>11400</v>
      </c>
      <c r="F203" s="88">
        <v>12000</v>
      </c>
    </row>
    <row r="204" spans="1:6" x14ac:dyDescent="0.25">
      <c r="A204" s="22"/>
      <c r="B204" s="53">
        <v>636</v>
      </c>
      <c r="C204" s="240" t="s">
        <v>286</v>
      </c>
      <c r="D204" s="244">
        <f t="shared" ref="D204" si="10">D205+D206</f>
        <v>504</v>
      </c>
      <c r="E204" s="24">
        <f>E205+E206+E207</f>
        <v>8304</v>
      </c>
      <c r="F204" s="24">
        <f>F205+F206+F207</f>
        <v>5904</v>
      </c>
    </row>
    <row r="205" spans="1:6" x14ac:dyDescent="0.25">
      <c r="A205" s="22"/>
      <c r="B205" s="26">
        <v>636001</v>
      </c>
      <c r="C205" s="29" t="s">
        <v>204</v>
      </c>
      <c r="D205" s="24">
        <v>504</v>
      </c>
      <c r="E205" s="24">
        <v>504</v>
      </c>
      <c r="F205" s="88">
        <v>504</v>
      </c>
    </row>
    <row r="206" spans="1:6" x14ac:dyDescent="0.25">
      <c r="A206" s="22"/>
      <c r="B206" s="26">
        <v>636002</v>
      </c>
      <c r="C206" s="29" t="s">
        <v>205</v>
      </c>
      <c r="D206" s="24">
        <v>0</v>
      </c>
      <c r="E206" s="24">
        <v>2400</v>
      </c>
      <c r="F206" s="88">
        <v>0</v>
      </c>
    </row>
    <row r="207" spans="1:6" x14ac:dyDescent="0.25">
      <c r="A207" s="22"/>
      <c r="B207" s="26" t="s">
        <v>749</v>
      </c>
      <c r="C207" s="29" t="s">
        <v>732</v>
      </c>
      <c r="D207" s="24">
        <v>0</v>
      </c>
      <c r="E207" s="24">
        <v>5400</v>
      </c>
      <c r="F207" s="88">
        <v>5400</v>
      </c>
    </row>
    <row r="208" spans="1:6" x14ac:dyDescent="0.25">
      <c r="A208" s="22"/>
      <c r="B208" s="53">
        <v>637</v>
      </c>
      <c r="C208" s="55" t="s">
        <v>287</v>
      </c>
      <c r="D208" s="234">
        <f t="shared" ref="D208" si="11">SUM(D209:D211)+SUM(D217:D223)+SUM(D227:D228)+SUM(D235:D240)</f>
        <v>151624.08000000002</v>
      </c>
      <c r="E208" s="24">
        <f>SUM(E209:E211)+SUM(E217:E223)+SUM(E227:E228)+SUM(E234:E240)</f>
        <v>180024.08000000002</v>
      </c>
      <c r="F208" s="24">
        <f>SUM(F209:F211)+SUM(F217:F223)+SUM(F227:F228)+SUM(F234:F240)</f>
        <v>295750</v>
      </c>
    </row>
    <row r="209" spans="1:6" x14ac:dyDescent="0.25">
      <c r="A209" s="22"/>
      <c r="B209" s="26">
        <v>637001</v>
      </c>
      <c r="C209" s="241" t="s">
        <v>119</v>
      </c>
      <c r="D209" s="229">
        <v>2000</v>
      </c>
      <c r="E209" s="65">
        <v>2000</v>
      </c>
      <c r="F209" s="88">
        <v>2000</v>
      </c>
    </row>
    <row r="210" spans="1:6" x14ac:dyDescent="0.25">
      <c r="A210" s="22"/>
      <c r="B210" s="26">
        <v>637003</v>
      </c>
      <c r="C210" s="241" t="s">
        <v>663</v>
      </c>
      <c r="D210" s="229">
        <v>50</v>
      </c>
      <c r="E210" s="65">
        <v>50</v>
      </c>
      <c r="F210" s="88">
        <v>50</v>
      </c>
    </row>
    <row r="211" spans="1:6" x14ac:dyDescent="0.25">
      <c r="A211" s="22"/>
      <c r="B211" s="26">
        <v>637004</v>
      </c>
      <c r="C211" s="29" t="s">
        <v>120</v>
      </c>
      <c r="D211" s="244">
        <f>SUM(D212:D215)</f>
        <v>41704.080000000002</v>
      </c>
      <c r="E211" s="24">
        <f>SUM(E212:E215)</f>
        <v>41704.080000000002</v>
      </c>
      <c r="F211" s="86">
        <f>SUM(F212:F216)</f>
        <v>212000</v>
      </c>
    </row>
    <row r="212" spans="1:6" x14ac:dyDescent="0.25">
      <c r="A212" s="22"/>
      <c r="B212" s="47">
        <v>637004</v>
      </c>
      <c r="C212" s="30" t="s">
        <v>120</v>
      </c>
      <c r="D212" s="64">
        <v>39704.080000000002</v>
      </c>
      <c r="E212" s="90">
        <v>39704.080000000002</v>
      </c>
      <c r="F212" s="90">
        <v>30000</v>
      </c>
    </row>
    <row r="213" spans="1:6" x14ac:dyDescent="0.25">
      <c r="A213" s="22"/>
      <c r="B213" s="47" t="s">
        <v>289</v>
      </c>
      <c r="C213" s="30" t="s">
        <v>288</v>
      </c>
      <c r="D213" s="64">
        <v>1000</v>
      </c>
      <c r="E213" s="90">
        <v>1000</v>
      </c>
      <c r="F213" s="90">
        <v>1000</v>
      </c>
    </row>
    <row r="214" spans="1:6" x14ac:dyDescent="0.25">
      <c r="A214" s="22"/>
      <c r="B214" s="47" t="s">
        <v>291</v>
      </c>
      <c r="C214" s="30" t="s">
        <v>121</v>
      </c>
      <c r="D214" s="64">
        <v>1000</v>
      </c>
      <c r="E214" s="90">
        <v>1000</v>
      </c>
      <c r="F214" s="90">
        <v>1000</v>
      </c>
    </row>
    <row r="215" spans="1:6" x14ac:dyDescent="0.25">
      <c r="A215" s="22"/>
      <c r="B215" s="47" t="s">
        <v>667</v>
      </c>
      <c r="C215" s="30" t="s">
        <v>668</v>
      </c>
      <c r="D215" s="64">
        <v>0</v>
      </c>
      <c r="E215" s="90">
        <v>0</v>
      </c>
      <c r="F215" s="90">
        <v>0</v>
      </c>
    </row>
    <row r="216" spans="1:6" ht="28.5" customHeight="1" x14ac:dyDescent="0.25">
      <c r="A216" s="22"/>
      <c r="B216" s="47" t="s">
        <v>751</v>
      </c>
      <c r="C216" s="203" t="s">
        <v>750</v>
      </c>
      <c r="D216" s="197">
        <v>0</v>
      </c>
      <c r="E216" s="90">
        <v>0</v>
      </c>
      <c r="F216" s="90">
        <v>180000</v>
      </c>
    </row>
    <row r="217" spans="1:6" x14ac:dyDescent="0.25">
      <c r="A217" s="22"/>
      <c r="B217" s="26">
        <v>637005</v>
      </c>
      <c r="C217" s="29" t="s">
        <v>122</v>
      </c>
      <c r="D217" s="24">
        <v>10000</v>
      </c>
      <c r="E217" s="65">
        <v>30000</v>
      </c>
      <c r="F217" s="88">
        <v>30000</v>
      </c>
    </row>
    <row r="218" spans="1:6" x14ac:dyDescent="0.25">
      <c r="A218" s="22"/>
      <c r="B218" s="26">
        <v>637006</v>
      </c>
      <c r="C218" s="29" t="s">
        <v>123</v>
      </c>
      <c r="D218" s="24">
        <v>100</v>
      </c>
      <c r="E218" s="65">
        <v>100</v>
      </c>
      <c r="F218" s="88">
        <v>100</v>
      </c>
    </row>
    <row r="219" spans="1:6" x14ac:dyDescent="0.25">
      <c r="A219" s="22"/>
      <c r="B219" s="26">
        <v>637007</v>
      </c>
      <c r="C219" s="29" t="s">
        <v>124</v>
      </c>
      <c r="D219" s="24">
        <v>350</v>
      </c>
      <c r="E219" s="65">
        <v>350</v>
      </c>
      <c r="F219" s="88">
        <v>350</v>
      </c>
    </row>
    <row r="220" spans="1:6" x14ac:dyDescent="0.25">
      <c r="A220" s="22"/>
      <c r="B220" s="26">
        <v>637009</v>
      </c>
      <c r="C220" s="29" t="s">
        <v>405</v>
      </c>
      <c r="D220" s="24">
        <v>0</v>
      </c>
      <c r="E220" s="65">
        <v>0</v>
      </c>
      <c r="F220" s="88">
        <v>0</v>
      </c>
    </row>
    <row r="221" spans="1:6" x14ac:dyDescent="0.25">
      <c r="A221" s="22"/>
      <c r="B221" s="26">
        <v>637011</v>
      </c>
      <c r="C221" s="29" t="s">
        <v>664</v>
      </c>
      <c r="D221" s="24">
        <v>0</v>
      </c>
      <c r="E221" s="65">
        <v>400</v>
      </c>
      <c r="F221" s="88">
        <v>400</v>
      </c>
    </row>
    <row r="222" spans="1:6" x14ac:dyDescent="0.25">
      <c r="A222" s="22"/>
      <c r="B222" s="26">
        <v>637012</v>
      </c>
      <c r="C222" s="29" t="s">
        <v>290</v>
      </c>
      <c r="D222" s="24">
        <v>5300</v>
      </c>
      <c r="E222" s="65">
        <v>5300</v>
      </c>
      <c r="F222" s="88">
        <v>5300</v>
      </c>
    </row>
    <row r="223" spans="1:6" x14ac:dyDescent="0.25">
      <c r="A223" s="22"/>
      <c r="B223" s="26">
        <v>637014</v>
      </c>
      <c r="C223" s="29" t="s">
        <v>125</v>
      </c>
      <c r="D223" s="24">
        <v>70800</v>
      </c>
      <c r="E223" s="24">
        <v>70800</v>
      </c>
      <c r="F223" s="86">
        <f t="shared" ref="F223" si="12">SUM(F224:F226)</f>
        <v>16930</v>
      </c>
    </row>
    <row r="224" spans="1:6" x14ac:dyDescent="0.25">
      <c r="A224" s="22"/>
      <c r="B224" s="47">
        <v>637014</v>
      </c>
      <c r="C224" s="30" t="s">
        <v>206</v>
      </c>
      <c r="D224" s="90">
        <v>70000</v>
      </c>
      <c r="E224" s="90">
        <v>70000</v>
      </c>
      <c r="F224" s="90">
        <v>16000</v>
      </c>
    </row>
    <row r="225" spans="1:6" x14ac:dyDescent="0.25">
      <c r="A225" s="22"/>
      <c r="B225" s="47">
        <v>637014</v>
      </c>
      <c r="C225" s="30" t="s">
        <v>126</v>
      </c>
      <c r="D225" s="90">
        <v>800</v>
      </c>
      <c r="E225" s="90">
        <v>800</v>
      </c>
      <c r="F225" s="90">
        <v>930</v>
      </c>
    </row>
    <row r="226" spans="1:6" x14ac:dyDescent="0.25">
      <c r="A226" s="22"/>
      <c r="B226" s="47" t="s">
        <v>292</v>
      </c>
      <c r="C226" s="30" t="s">
        <v>127</v>
      </c>
      <c r="D226" s="90">
        <v>0</v>
      </c>
      <c r="E226" s="90">
        <v>0</v>
      </c>
      <c r="F226" s="90">
        <v>0</v>
      </c>
    </row>
    <row r="227" spans="1:6" x14ac:dyDescent="0.25">
      <c r="A227" s="22"/>
      <c r="B227" s="26">
        <v>637015</v>
      </c>
      <c r="C227" s="241" t="s">
        <v>128</v>
      </c>
      <c r="D227" s="239">
        <v>7100</v>
      </c>
      <c r="E227" s="65">
        <v>8100</v>
      </c>
      <c r="F227" s="88">
        <v>8100</v>
      </c>
    </row>
    <row r="228" spans="1:6" x14ac:dyDescent="0.25">
      <c r="A228" s="22"/>
      <c r="B228" s="26">
        <v>637016</v>
      </c>
      <c r="C228" s="29" t="s">
        <v>129</v>
      </c>
      <c r="D228" s="244">
        <v>6220</v>
      </c>
      <c r="E228" s="24">
        <f>SUM(E229:E233)</f>
        <v>6220</v>
      </c>
      <c r="F228" s="86">
        <f>SUM(F229:F233)</f>
        <v>5520</v>
      </c>
    </row>
    <row r="229" spans="1:6" x14ac:dyDescent="0.25">
      <c r="A229" s="23"/>
      <c r="B229" s="47">
        <v>637016</v>
      </c>
      <c r="C229" s="30" t="s">
        <v>190</v>
      </c>
      <c r="D229" s="248">
        <v>4500</v>
      </c>
      <c r="E229" s="64">
        <v>4500</v>
      </c>
      <c r="F229" s="64">
        <v>4500</v>
      </c>
    </row>
    <row r="230" spans="1:6" x14ac:dyDescent="0.25">
      <c r="A230" s="23"/>
      <c r="B230" s="47">
        <v>637016</v>
      </c>
      <c r="C230" s="30" t="s">
        <v>130</v>
      </c>
      <c r="D230" s="64">
        <v>350</v>
      </c>
      <c r="E230" s="64">
        <v>350</v>
      </c>
      <c r="F230" s="64">
        <v>350</v>
      </c>
    </row>
    <row r="231" spans="1:6" x14ac:dyDescent="0.25">
      <c r="A231" s="2"/>
      <c r="B231" s="47" t="s">
        <v>293</v>
      </c>
      <c r="C231" s="30" t="s">
        <v>131</v>
      </c>
      <c r="D231" s="64">
        <v>450</v>
      </c>
      <c r="E231" s="64">
        <v>450</v>
      </c>
      <c r="F231" s="64">
        <v>450</v>
      </c>
    </row>
    <row r="232" spans="1:6" x14ac:dyDescent="0.25">
      <c r="A232" s="2"/>
      <c r="B232" s="47" t="s">
        <v>669</v>
      </c>
      <c r="C232" s="30" t="s">
        <v>671</v>
      </c>
      <c r="D232" s="64">
        <v>700</v>
      </c>
      <c r="E232" s="64">
        <v>700</v>
      </c>
      <c r="F232" s="64">
        <v>0</v>
      </c>
    </row>
    <row r="233" spans="1:6" x14ac:dyDescent="0.25">
      <c r="A233" s="2"/>
      <c r="B233" s="47" t="s">
        <v>670</v>
      </c>
      <c r="C233" s="30" t="s">
        <v>672</v>
      </c>
      <c r="D233" s="64">
        <v>220</v>
      </c>
      <c r="E233" s="64">
        <v>220</v>
      </c>
      <c r="F233" s="64">
        <v>220</v>
      </c>
    </row>
    <row r="234" spans="1:6" x14ac:dyDescent="0.25">
      <c r="A234" s="2"/>
      <c r="B234" s="26" t="s">
        <v>665</v>
      </c>
      <c r="C234" s="31" t="s">
        <v>666</v>
      </c>
      <c r="D234" s="24">
        <v>7000</v>
      </c>
      <c r="E234" s="65">
        <v>7000</v>
      </c>
      <c r="F234" s="88">
        <v>7000</v>
      </c>
    </row>
    <row r="235" spans="1:6" x14ac:dyDescent="0.25">
      <c r="A235" s="2"/>
      <c r="B235" s="26">
        <v>637027</v>
      </c>
      <c r="C235" s="31" t="s">
        <v>132</v>
      </c>
      <c r="D235" s="24">
        <v>7000</v>
      </c>
      <c r="E235" s="65">
        <v>7000</v>
      </c>
      <c r="F235" s="88">
        <v>7000</v>
      </c>
    </row>
    <row r="236" spans="1:6" x14ac:dyDescent="0.25">
      <c r="A236" s="2"/>
      <c r="B236" s="26">
        <v>637030</v>
      </c>
      <c r="C236" s="31" t="s">
        <v>133</v>
      </c>
      <c r="D236" s="24">
        <v>0</v>
      </c>
      <c r="E236" s="65">
        <v>0</v>
      </c>
      <c r="F236" s="88">
        <v>0</v>
      </c>
    </row>
    <row r="237" spans="1:6" x14ac:dyDescent="0.25">
      <c r="A237" s="2"/>
      <c r="B237" s="26">
        <v>637031</v>
      </c>
      <c r="C237" s="31" t="s">
        <v>134</v>
      </c>
      <c r="D237" s="24">
        <v>0</v>
      </c>
      <c r="E237" s="65">
        <v>0</v>
      </c>
      <c r="F237" s="88">
        <v>0</v>
      </c>
    </row>
    <row r="238" spans="1:6" x14ac:dyDescent="0.25">
      <c r="A238" s="2"/>
      <c r="B238" s="26">
        <v>637032</v>
      </c>
      <c r="C238" s="31" t="s">
        <v>135</v>
      </c>
      <c r="D238" s="24">
        <v>0</v>
      </c>
      <c r="E238" s="65">
        <v>0</v>
      </c>
      <c r="F238" s="88">
        <v>0</v>
      </c>
    </row>
    <row r="239" spans="1:6" x14ac:dyDescent="0.25">
      <c r="A239" s="2"/>
      <c r="B239" s="26" t="s">
        <v>447</v>
      </c>
      <c r="C239" s="31" t="s">
        <v>448</v>
      </c>
      <c r="D239" s="234">
        <v>0</v>
      </c>
      <c r="E239" s="65">
        <v>0</v>
      </c>
      <c r="F239" s="88">
        <v>0</v>
      </c>
    </row>
    <row r="240" spans="1:6" x14ac:dyDescent="0.25">
      <c r="A240" s="2"/>
      <c r="B240" s="26">
        <v>637035</v>
      </c>
      <c r="C240" s="249" t="s">
        <v>136</v>
      </c>
      <c r="D240" s="229">
        <v>1000</v>
      </c>
      <c r="E240" s="65">
        <v>1000</v>
      </c>
      <c r="F240" s="88">
        <v>1000</v>
      </c>
    </row>
    <row r="241" spans="1:16" x14ac:dyDescent="0.25">
      <c r="A241" s="2"/>
      <c r="B241" s="53">
        <v>642</v>
      </c>
      <c r="C241" s="55" t="s">
        <v>398</v>
      </c>
      <c r="D241" s="244">
        <f>SUM(D242:D248)</f>
        <v>15925</v>
      </c>
      <c r="E241" s="24">
        <f>SUM(E242:E248)</f>
        <v>15925</v>
      </c>
      <c r="F241" s="24">
        <f>SUM(F242:F248)</f>
        <v>14025</v>
      </c>
    </row>
    <row r="242" spans="1:16" x14ac:dyDescent="0.25">
      <c r="A242" s="2"/>
      <c r="B242" s="47">
        <v>642012</v>
      </c>
      <c r="C242" s="30" t="s">
        <v>399</v>
      </c>
      <c r="D242" s="90">
        <v>0</v>
      </c>
      <c r="E242" s="90">
        <v>0</v>
      </c>
      <c r="F242" s="90">
        <v>0</v>
      </c>
    </row>
    <row r="243" spans="1:16" x14ac:dyDescent="0.25">
      <c r="A243" s="2"/>
      <c r="B243" s="47">
        <v>642001</v>
      </c>
      <c r="C243" s="35" t="s">
        <v>467</v>
      </c>
      <c r="D243" s="64">
        <v>3600</v>
      </c>
      <c r="E243" s="90">
        <v>3600</v>
      </c>
      <c r="F243" s="64">
        <v>3600</v>
      </c>
      <c r="H243" s="91"/>
      <c r="I243" s="92"/>
      <c r="J243" s="92"/>
      <c r="K243" s="92"/>
      <c r="L243" s="92"/>
      <c r="M243" s="92"/>
      <c r="N243" s="92"/>
      <c r="O243" s="92"/>
      <c r="P243" s="92"/>
    </row>
    <row r="244" spans="1:16" x14ac:dyDescent="0.25">
      <c r="A244" s="2"/>
      <c r="B244" s="47">
        <v>642013</v>
      </c>
      <c r="C244" s="30" t="s">
        <v>400</v>
      </c>
      <c r="D244" s="75">
        <v>3900</v>
      </c>
      <c r="E244" s="90">
        <v>3900</v>
      </c>
      <c r="F244" s="90">
        <v>0</v>
      </c>
    </row>
    <row r="245" spans="1:16" x14ac:dyDescent="0.25">
      <c r="A245" s="2"/>
      <c r="B245" s="47" t="s">
        <v>486</v>
      </c>
      <c r="C245" s="30" t="s">
        <v>487</v>
      </c>
      <c r="D245" s="75">
        <v>910</v>
      </c>
      <c r="E245" s="90">
        <v>910</v>
      </c>
      <c r="F245" s="90">
        <v>910</v>
      </c>
    </row>
    <row r="246" spans="1:16" x14ac:dyDescent="0.25">
      <c r="A246" s="2"/>
      <c r="B246" s="47" t="s">
        <v>752</v>
      </c>
      <c r="C246" s="30" t="s">
        <v>628</v>
      </c>
      <c r="D246" s="75">
        <v>500</v>
      </c>
      <c r="E246" s="90">
        <v>500</v>
      </c>
      <c r="F246" s="90">
        <v>500</v>
      </c>
    </row>
    <row r="247" spans="1:16" x14ac:dyDescent="0.25">
      <c r="A247" s="2"/>
      <c r="B247" s="47" t="s">
        <v>673</v>
      </c>
      <c r="C247" s="30" t="s">
        <v>674</v>
      </c>
      <c r="D247" s="75">
        <v>7000</v>
      </c>
      <c r="E247" s="90">
        <v>7000</v>
      </c>
      <c r="F247" s="90">
        <v>9000</v>
      </c>
    </row>
    <row r="248" spans="1:16" x14ac:dyDescent="0.25">
      <c r="A248" s="2"/>
      <c r="B248" s="47" t="s">
        <v>675</v>
      </c>
      <c r="C248" s="30" t="s">
        <v>676</v>
      </c>
      <c r="D248" s="75">
        <v>15</v>
      </c>
      <c r="E248" s="90">
        <v>15</v>
      </c>
      <c r="F248" s="90">
        <v>15</v>
      </c>
    </row>
    <row r="249" spans="1:16" x14ac:dyDescent="0.25">
      <c r="A249" s="2"/>
      <c r="B249" s="53">
        <v>651</v>
      </c>
      <c r="C249" s="55" t="s">
        <v>294</v>
      </c>
      <c r="D249" s="24">
        <f>SUM(D250:D254)</f>
        <v>21154.6</v>
      </c>
      <c r="E249" s="24">
        <f>SUM(E250:E254)</f>
        <v>21154.58</v>
      </c>
      <c r="F249" s="24">
        <f>SUM(F250:F254)</f>
        <v>19056.02</v>
      </c>
    </row>
    <row r="250" spans="1:16" x14ac:dyDescent="0.25">
      <c r="A250" s="10"/>
      <c r="B250" s="47">
        <v>651002</v>
      </c>
      <c r="C250" s="30" t="s">
        <v>137</v>
      </c>
      <c r="D250" s="90">
        <v>9000</v>
      </c>
      <c r="E250" s="90">
        <v>9000</v>
      </c>
      <c r="F250" s="90">
        <v>7200</v>
      </c>
      <c r="G250" s="89"/>
    </row>
    <row r="251" spans="1:16" x14ac:dyDescent="0.25">
      <c r="A251" s="10"/>
      <c r="B251" s="47" t="s">
        <v>295</v>
      </c>
      <c r="C251" s="30" t="s">
        <v>191</v>
      </c>
      <c r="D251" s="90">
        <v>2186.96</v>
      </c>
      <c r="E251" s="90">
        <v>2186.94</v>
      </c>
      <c r="F251" s="90">
        <v>1973.66</v>
      </c>
    </row>
    <row r="252" spans="1:16" x14ac:dyDescent="0.25">
      <c r="A252" s="10"/>
      <c r="B252" s="47" t="s">
        <v>296</v>
      </c>
      <c r="C252" s="30" t="s">
        <v>192</v>
      </c>
      <c r="D252" s="90">
        <v>3667.64</v>
      </c>
      <c r="E252" s="90">
        <v>3667.64</v>
      </c>
      <c r="F252" s="90">
        <v>3582.36</v>
      </c>
    </row>
    <row r="253" spans="1:16" x14ac:dyDescent="0.25">
      <c r="A253" s="10"/>
      <c r="B253" s="47" t="s">
        <v>604</v>
      </c>
      <c r="C253" s="30" t="s">
        <v>500</v>
      </c>
      <c r="D253" s="90">
        <v>6000</v>
      </c>
      <c r="E253" s="90">
        <v>6000</v>
      </c>
      <c r="F253" s="90">
        <v>6000</v>
      </c>
    </row>
    <row r="254" spans="1:16" x14ac:dyDescent="0.25">
      <c r="A254" s="10"/>
      <c r="B254" s="47" t="s">
        <v>603</v>
      </c>
      <c r="C254" s="30" t="s">
        <v>501</v>
      </c>
      <c r="D254" s="90">
        <v>300</v>
      </c>
      <c r="E254" s="90">
        <v>300</v>
      </c>
      <c r="F254" s="90">
        <v>300</v>
      </c>
    </row>
    <row r="255" spans="1:16" x14ac:dyDescent="0.25">
      <c r="A255" s="19" t="s">
        <v>28</v>
      </c>
      <c r="B255" s="45"/>
      <c r="C255" s="19"/>
      <c r="D255" s="67">
        <v>1005476.66</v>
      </c>
      <c r="E255" s="67">
        <f>E249+E241+E208+E204+E196+E190+E164+E124+E123+E105</f>
        <v>1028556.66</v>
      </c>
      <c r="F255" s="67">
        <f>F249+F241+F208+F204+F196+F190+F164+F124+F123+F105</f>
        <v>1003004.8200000001</v>
      </c>
    </row>
    <row r="256" spans="1:16" x14ac:dyDescent="0.25">
      <c r="A256" s="19" t="s">
        <v>239</v>
      </c>
      <c r="B256" s="45"/>
      <c r="C256" s="19"/>
      <c r="D256" s="67">
        <v>3400</v>
      </c>
      <c r="E256" s="67">
        <v>3400</v>
      </c>
      <c r="F256" s="67">
        <v>3400</v>
      </c>
    </row>
    <row r="257" spans="1:6" x14ac:dyDescent="0.25">
      <c r="A257" s="19" t="s">
        <v>465</v>
      </c>
      <c r="B257" s="45"/>
      <c r="C257" s="19"/>
      <c r="D257" s="67">
        <v>400</v>
      </c>
      <c r="E257" s="67">
        <v>400</v>
      </c>
      <c r="F257" s="67">
        <v>400</v>
      </c>
    </row>
    <row r="258" spans="1:6" x14ac:dyDescent="0.25">
      <c r="A258" s="19" t="s">
        <v>240</v>
      </c>
      <c r="B258" s="45"/>
      <c r="C258" s="19"/>
      <c r="D258" s="67">
        <v>6000</v>
      </c>
      <c r="E258" s="67">
        <v>6000</v>
      </c>
      <c r="F258" s="67">
        <v>6000</v>
      </c>
    </row>
    <row r="259" spans="1:6" x14ac:dyDescent="0.25">
      <c r="A259" s="19" t="s">
        <v>241</v>
      </c>
      <c r="B259" s="45"/>
      <c r="C259" s="19"/>
      <c r="D259" s="67">
        <v>0</v>
      </c>
      <c r="E259" s="67">
        <v>0</v>
      </c>
      <c r="F259" s="67">
        <v>0</v>
      </c>
    </row>
    <row r="260" spans="1:6" x14ac:dyDescent="0.25">
      <c r="A260" s="32" t="s">
        <v>29</v>
      </c>
      <c r="B260" s="48"/>
      <c r="C260" s="32"/>
      <c r="D260" s="97">
        <f>D104+D255+D256+D257+D258+D259</f>
        <v>1064026.6600000001</v>
      </c>
      <c r="E260" s="97">
        <f>E104+E255+E256+E257+E258+E259</f>
        <v>1087106.6600000001</v>
      </c>
      <c r="F260" s="97">
        <f>F104+F255+F256+F257+F258+F259</f>
        <v>1056904.82</v>
      </c>
    </row>
    <row r="261" spans="1:6" x14ac:dyDescent="0.25">
      <c r="A261" s="2"/>
      <c r="B261" s="26">
        <v>621</v>
      </c>
      <c r="C261" s="31" t="s">
        <v>140</v>
      </c>
      <c r="D261" s="12">
        <v>2200</v>
      </c>
      <c r="E261" s="12">
        <v>2200</v>
      </c>
      <c r="F261" s="87">
        <v>2200</v>
      </c>
    </row>
    <row r="262" spans="1:6" x14ac:dyDescent="0.25">
      <c r="A262" s="2"/>
      <c r="B262" s="26">
        <v>625</v>
      </c>
      <c r="C262" s="31" t="s">
        <v>138</v>
      </c>
      <c r="D262" s="12">
        <v>5800</v>
      </c>
      <c r="E262" s="12">
        <v>5800</v>
      </c>
      <c r="F262" s="87">
        <v>5800</v>
      </c>
    </row>
    <row r="263" spans="1:6" x14ac:dyDescent="0.25">
      <c r="A263" s="2"/>
      <c r="B263" s="26">
        <v>637</v>
      </c>
      <c r="C263" s="31" t="s">
        <v>139</v>
      </c>
      <c r="D263" s="12">
        <v>23000</v>
      </c>
      <c r="E263" s="12">
        <v>23000</v>
      </c>
      <c r="F263" s="87">
        <v>23000</v>
      </c>
    </row>
    <row r="264" spans="1:6" x14ac:dyDescent="0.25">
      <c r="A264" s="19" t="s">
        <v>30</v>
      </c>
      <c r="B264" s="45"/>
      <c r="C264" s="19"/>
      <c r="D264" s="98">
        <f t="shared" ref="D264:F264" si="13">SUM(D261:D263)</f>
        <v>31000</v>
      </c>
      <c r="E264" s="98">
        <f t="shared" si="13"/>
        <v>31000</v>
      </c>
      <c r="F264" s="98">
        <f t="shared" si="13"/>
        <v>31000</v>
      </c>
    </row>
    <row r="265" spans="1:6" x14ac:dyDescent="0.25">
      <c r="A265" s="19" t="s">
        <v>31</v>
      </c>
      <c r="B265" s="45"/>
      <c r="C265" s="19"/>
      <c r="D265" s="99">
        <v>0</v>
      </c>
      <c r="E265" s="99">
        <v>0</v>
      </c>
      <c r="F265" s="99">
        <v>2000</v>
      </c>
    </row>
    <row r="266" spans="1:6" x14ac:dyDescent="0.25">
      <c r="A266" s="32" t="s">
        <v>32</v>
      </c>
      <c r="B266" s="48"/>
      <c r="C266" s="32"/>
      <c r="D266" s="97">
        <f t="shared" ref="D266:E266" si="14">D264+D265</f>
        <v>31000</v>
      </c>
      <c r="E266" s="97">
        <f t="shared" si="14"/>
        <v>31000</v>
      </c>
      <c r="F266" s="97">
        <f>F264+F265</f>
        <v>33000</v>
      </c>
    </row>
    <row r="267" spans="1:6" x14ac:dyDescent="0.25">
      <c r="A267" s="2"/>
      <c r="B267" s="26" t="s">
        <v>301</v>
      </c>
      <c r="C267" s="249" t="s">
        <v>141</v>
      </c>
      <c r="D267" s="255">
        <v>200</v>
      </c>
      <c r="E267" s="89">
        <v>200</v>
      </c>
      <c r="F267" s="85">
        <v>200</v>
      </c>
    </row>
    <row r="268" spans="1:6" x14ac:dyDescent="0.25">
      <c r="A268" s="2"/>
      <c r="B268" s="26" t="s">
        <v>302</v>
      </c>
      <c r="C268" s="249" t="s">
        <v>142</v>
      </c>
      <c r="D268" s="256">
        <v>100</v>
      </c>
      <c r="E268" s="89">
        <v>100</v>
      </c>
      <c r="F268" s="85">
        <v>100</v>
      </c>
    </row>
    <row r="269" spans="1:6" x14ac:dyDescent="0.25">
      <c r="A269" s="2"/>
      <c r="B269" s="26" t="s">
        <v>305</v>
      </c>
      <c r="C269" s="249" t="s">
        <v>304</v>
      </c>
      <c r="D269" s="251">
        <v>1000</v>
      </c>
      <c r="E269" s="89">
        <v>1000</v>
      </c>
      <c r="F269" s="85">
        <v>1000</v>
      </c>
    </row>
    <row r="270" spans="1:6" x14ac:dyDescent="0.25">
      <c r="A270" s="19" t="s">
        <v>36</v>
      </c>
      <c r="B270" s="45"/>
      <c r="C270" s="250"/>
      <c r="D270" s="252">
        <f t="shared" ref="D270:E270" si="15">SUM(D267:D269)</f>
        <v>1300</v>
      </c>
      <c r="E270" s="67">
        <f t="shared" si="15"/>
        <v>1300</v>
      </c>
      <c r="F270" s="67">
        <f>SUM(F267:F269)</f>
        <v>1300</v>
      </c>
    </row>
    <row r="271" spans="1:6" x14ac:dyDescent="0.25">
      <c r="A271" s="2"/>
      <c r="B271" s="26" t="s">
        <v>300</v>
      </c>
      <c r="C271" s="249" t="s">
        <v>143</v>
      </c>
      <c r="D271" s="257">
        <v>1000</v>
      </c>
      <c r="E271" s="12">
        <v>1000</v>
      </c>
      <c r="F271" s="85">
        <v>1000</v>
      </c>
    </row>
    <row r="272" spans="1:6" x14ac:dyDescent="0.25">
      <c r="A272" s="19" t="s">
        <v>37</v>
      </c>
      <c r="B272" s="45"/>
      <c r="C272" s="250"/>
      <c r="D272" s="252">
        <f t="shared" ref="D272:E272" si="16">D271</f>
        <v>1000</v>
      </c>
      <c r="E272" s="67">
        <f t="shared" si="16"/>
        <v>1000</v>
      </c>
      <c r="F272" s="67">
        <f>F271</f>
        <v>1000</v>
      </c>
    </row>
    <row r="273" spans="1:6" x14ac:dyDescent="0.25">
      <c r="A273" s="2"/>
      <c r="B273" s="26" t="s">
        <v>297</v>
      </c>
      <c r="C273" s="249" t="s">
        <v>208</v>
      </c>
      <c r="D273" s="256">
        <v>5000</v>
      </c>
      <c r="E273" s="89">
        <v>5000</v>
      </c>
      <c r="F273" s="85">
        <v>5000</v>
      </c>
    </row>
    <row r="274" spans="1:6" x14ac:dyDescent="0.25">
      <c r="A274" s="2"/>
      <c r="B274" s="26" t="s">
        <v>298</v>
      </c>
      <c r="C274" s="249" t="s">
        <v>144</v>
      </c>
      <c r="D274" s="256">
        <v>100</v>
      </c>
      <c r="E274" s="89">
        <v>100</v>
      </c>
      <c r="F274" s="85">
        <v>100</v>
      </c>
    </row>
    <row r="275" spans="1:6" x14ac:dyDescent="0.25">
      <c r="A275" s="2"/>
      <c r="B275" s="26" t="s">
        <v>677</v>
      </c>
      <c r="C275" s="249" t="s">
        <v>678</v>
      </c>
      <c r="D275" s="256">
        <v>1000</v>
      </c>
      <c r="E275" s="89">
        <v>1000</v>
      </c>
      <c r="F275" s="85">
        <v>1000</v>
      </c>
    </row>
    <row r="276" spans="1:6" x14ac:dyDescent="0.25">
      <c r="A276" s="2"/>
      <c r="B276" s="26" t="s">
        <v>679</v>
      </c>
      <c r="C276" s="249" t="s">
        <v>680</v>
      </c>
      <c r="D276" s="251">
        <v>200</v>
      </c>
      <c r="E276" s="89">
        <v>200</v>
      </c>
      <c r="F276" s="85">
        <v>200</v>
      </c>
    </row>
    <row r="277" spans="1:6" x14ac:dyDescent="0.25">
      <c r="A277" s="2"/>
      <c r="B277" s="26" t="s">
        <v>299</v>
      </c>
      <c r="C277" s="249" t="s">
        <v>681</v>
      </c>
      <c r="D277" s="258">
        <v>4320</v>
      </c>
      <c r="E277" s="89">
        <v>4320</v>
      </c>
      <c r="F277" s="85">
        <v>4320</v>
      </c>
    </row>
    <row r="278" spans="1:6" x14ac:dyDescent="0.25">
      <c r="A278" s="19" t="s">
        <v>34</v>
      </c>
      <c r="B278" s="45"/>
      <c r="C278" s="19"/>
      <c r="D278" s="252">
        <f t="shared" ref="D278" si="17">SUM(D273:D277)</f>
        <v>10620</v>
      </c>
      <c r="E278" s="67">
        <f>SUM(E273:E277)</f>
        <v>10620</v>
      </c>
      <c r="F278" s="67">
        <f t="shared" ref="F278" si="18">SUM(F273:F277)</f>
        <v>10620</v>
      </c>
    </row>
    <row r="279" spans="1:6" x14ac:dyDescent="0.25">
      <c r="A279" s="2"/>
      <c r="B279" s="26" t="s">
        <v>303</v>
      </c>
      <c r="C279" s="31" t="s">
        <v>145</v>
      </c>
      <c r="D279" s="253">
        <v>500</v>
      </c>
      <c r="E279" s="89">
        <v>500</v>
      </c>
      <c r="F279" s="85">
        <v>500</v>
      </c>
    </row>
    <row r="280" spans="1:6" x14ac:dyDescent="0.25">
      <c r="A280" s="19" t="s">
        <v>35</v>
      </c>
      <c r="B280" s="45"/>
      <c r="C280" s="19"/>
      <c r="D280" s="252">
        <f t="shared" ref="D280:F280" si="19">D279</f>
        <v>500</v>
      </c>
      <c r="E280" s="67">
        <f t="shared" si="19"/>
        <v>500</v>
      </c>
      <c r="F280" s="67">
        <f t="shared" si="19"/>
        <v>500</v>
      </c>
    </row>
    <row r="281" spans="1:6" x14ac:dyDescent="0.25">
      <c r="A281" s="32" t="s">
        <v>33</v>
      </c>
      <c r="B281" s="48"/>
      <c r="C281" s="32"/>
      <c r="D281" s="254">
        <f>D270+D272+D278+D280</f>
        <v>13420</v>
      </c>
      <c r="E281" s="97">
        <f t="shared" ref="E281:F281" si="20">E270+E272+E278+E280</f>
        <v>13420</v>
      </c>
      <c r="F281" s="97">
        <f t="shared" si="20"/>
        <v>13420</v>
      </c>
    </row>
    <row r="282" spans="1:6" x14ac:dyDescent="0.25">
      <c r="A282" s="2"/>
      <c r="B282" s="26" t="s">
        <v>306</v>
      </c>
      <c r="C282" s="231" t="s">
        <v>149</v>
      </c>
      <c r="D282" s="255">
        <v>500</v>
      </c>
      <c r="E282" s="89">
        <v>500</v>
      </c>
      <c r="F282" s="85">
        <v>500</v>
      </c>
    </row>
    <row r="283" spans="1:6" x14ac:dyDescent="0.25">
      <c r="A283" s="2"/>
      <c r="B283" s="26" t="s">
        <v>307</v>
      </c>
      <c r="C283" s="231" t="s">
        <v>148</v>
      </c>
      <c r="D283" s="256">
        <v>600</v>
      </c>
      <c r="E283" s="89">
        <v>600</v>
      </c>
      <c r="F283" s="85">
        <v>600</v>
      </c>
    </row>
    <row r="284" spans="1:6" x14ac:dyDescent="0.25">
      <c r="A284" s="2"/>
      <c r="B284" s="26" t="s">
        <v>461</v>
      </c>
      <c r="C284" s="231" t="s">
        <v>720</v>
      </c>
      <c r="D284" s="256">
        <v>2500</v>
      </c>
      <c r="E284" s="89">
        <v>2500</v>
      </c>
      <c r="F284" s="85">
        <v>2000</v>
      </c>
    </row>
    <row r="285" spans="1:6" x14ac:dyDescent="0.25">
      <c r="A285" s="2"/>
      <c r="B285" s="26" t="s">
        <v>460</v>
      </c>
      <c r="C285" s="231" t="s">
        <v>151</v>
      </c>
      <c r="D285" s="256">
        <v>500</v>
      </c>
      <c r="E285" s="89">
        <v>500</v>
      </c>
      <c r="F285" s="85">
        <v>500</v>
      </c>
    </row>
    <row r="286" spans="1:6" x14ac:dyDescent="0.25">
      <c r="A286" s="2"/>
      <c r="B286" s="26" t="s">
        <v>459</v>
      </c>
      <c r="C286" s="231" t="s">
        <v>349</v>
      </c>
      <c r="D286" s="256">
        <v>500</v>
      </c>
      <c r="E286" s="89">
        <v>500</v>
      </c>
      <c r="F286" s="85">
        <v>500</v>
      </c>
    </row>
    <row r="287" spans="1:6" x14ac:dyDescent="0.25">
      <c r="A287" s="2"/>
      <c r="B287" s="26" t="s">
        <v>462</v>
      </c>
      <c r="C287" s="231" t="s">
        <v>110</v>
      </c>
      <c r="D287" s="261">
        <v>1400</v>
      </c>
      <c r="E287" s="89">
        <v>1400</v>
      </c>
      <c r="F287" s="85">
        <v>1400</v>
      </c>
    </row>
    <row r="288" spans="1:6" x14ac:dyDescent="0.25">
      <c r="A288" s="2"/>
      <c r="B288" s="26" t="s">
        <v>308</v>
      </c>
      <c r="C288" s="231" t="s">
        <v>147</v>
      </c>
      <c r="D288" s="251">
        <v>1000</v>
      </c>
      <c r="E288" s="89">
        <v>1000</v>
      </c>
      <c r="F288" s="85">
        <v>1000</v>
      </c>
    </row>
    <row r="289" spans="1:6" x14ac:dyDescent="0.25">
      <c r="A289" s="19" t="s">
        <v>38</v>
      </c>
      <c r="B289" s="45"/>
      <c r="C289" s="250"/>
      <c r="D289" s="260">
        <f t="shared" ref="D289:F289" si="21">SUM(D282:D288)</f>
        <v>7000</v>
      </c>
      <c r="E289" s="98">
        <f t="shared" si="21"/>
        <v>7000</v>
      </c>
      <c r="F289" s="98">
        <f t="shared" si="21"/>
        <v>6500</v>
      </c>
    </row>
    <row r="290" spans="1:6" x14ac:dyDescent="0.25">
      <c r="A290" s="19"/>
      <c r="B290" s="26" t="s">
        <v>406</v>
      </c>
      <c r="C290" s="259" t="s">
        <v>407</v>
      </c>
      <c r="D290" s="255">
        <v>0</v>
      </c>
      <c r="E290" s="89">
        <v>0</v>
      </c>
      <c r="F290" s="85">
        <v>0</v>
      </c>
    </row>
    <row r="291" spans="1:6" x14ac:dyDescent="0.25">
      <c r="A291" s="2"/>
      <c r="B291" s="26" t="s">
        <v>309</v>
      </c>
      <c r="C291" s="231" t="s">
        <v>80</v>
      </c>
      <c r="D291" s="256">
        <v>1200</v>
      </c>
      <c r="E291" s="89">
        <v>1200</v>
      </c>
      <c r="F291" s="85">
        <v>1200</v>
      </c>
    </row>
    <row r="292" spans="1:6" x14ac:dyDescent="0.25">
      <c r="A292" s="2"/>
      <c r="B292" s="26" t="s">
        <v>310</v>
      </c>
      <c r="C292" s="231" t="s">
        <v>150</v>
      </c>
      <c r="D292" s="256">
        <v>100</v>
      </c>
      <c r="E292" s="89">
        <v>100</v>
      </c>
      <c r="F292" s="85">
        <v>100</v>
      </c>
    </row>
    <row r="293" spans="1:6" x14ac:dyDescent="0.25">
      <c r="A293" s="2"/>
      <c r="B293" s="26" t="s">
        <v>311</v>
      </c>
      <c r="C293" s="231" t="s">
        <v>99</v>
      </c>
      <c r="D293" s="256">
        <v>3600</v>
      </c>
      <c r="E293" s="89">
        <v>3600</v>
      </c>
      <c r="F293" s="85">
        <v>3600</v>
      </c>
    </row>
    <row r="294" spans="1:6" x14ac:dyDescent="0.25">
      <c r="A294" s="2"/>
      <c r="B294" s="26" t="s">
        <v>312</v>
      </c>
      <c r="C294" s="231" t="s">
        <v>109</v>
      </c>
      <c r="D294" s="256">
        <v>2000</v>
      </c>
      <c r="E294" s="89">
        <v>2000</v>
      </c>
      <c r="F294" s="85">
        <v>2000</v>
      </c>
    </row>
    <row r="295" spans="1:6" x14ac:dyDescent="0.25">
      <c r="A295" s="2"/>
      <c r="B295" s="26" t="s">
        <v>684</v>
      </c>
      <c r="C295" s="231" t="s">
        <v>685</v>
      </c>
      <c r="D295" s="256">
        <v>1000</v>
      </c>
      <c r="E295" s="89">
        <v>1000</v>
      </c>
      <c r="F295" s="85">
        <v>1000</v>
      </c>
    </row>
    <row r="296" spans="1:6" x14ac:dyDescent="0.25">
      <c r="A296" s="2"/>
      <c r="B296" s="26" t="s">
        <v>313</v>
      </c>
      <c r="C296" s="231" t="s">
        <v>146</v>
      </c>
      <c r="D296" s="251">
        <v>1500</v>
      </c>
      <c r="E296" s="89">
        <v>1500</v>
      </c>
      <c r="F296" s="85">
        <v>1500</v>
      </c>
    </row>
    <row r="297" spans="1:6" x14ac:dyDescent="0.25">
      <c r="A297" s="2"/>
      <c r="B297" s="26" t="s">
        <v>314</v>
      </c>
      <c r="C297" s="231" t="s">
        <v>151</v>
      </c>
      <c r="D297" s="258">
        <v>3000</v>
      </c>
      <c r="E297" s="89">
        <v>3000</v>
      </c>
      <c r="F297" s="85">
        <v>3000</v>
      </c>
    </row>
    <row r="298" spans="1:6" x14ac:dyDescent="0.25">
      <c r="A298" s="2"/>
      <c r="B298" s="26" t="s">
        <v>315</v>
      </c>
      <c r="C298" s="259" t="s">
        <v>113</v>
      </c>
      <c r="D298" s="258">
        <v>100</v>
      </c>
      <c r="E298" s="89">
        <v>100</v>
      </c>
      <c r="F298" s="85">
        <v>100</v>
      </c>
    </row>
    <row r="299" spans="1:6" x14ac:dyDescent="0.25">
      <c r="A299" s="2"/>
      <c r="B299" s="26" t="s">
        <v>316</v>
      </c>
      <c r="C299" s="259" t="s">
        <v>119</v>
      </c>
      <c r="D299" s="256">
        <v>1000</v>
      </c>
      <c r="E299" s="89">
        <v>1000</v>
      </c>
      <c r="F299" s="85">
        <v>1000</v>
      </c>
    </row>
    <row r="300" spans="1:6" x14ac:dyDescent="0.25">
      <c r="A300" s="2"/>
      <c r="B300" s="26" t="s">
        <v>317</v>
      </c>
      <c r="C300" s="259" t="s">
        <v>152</v>
      </c>
      <c r="D300" s="251">
        <v>2500</v>
      </c>
      <c r="E300" s="89">
        <v>2500</v>
      </c>
      <c r="F300" s="85">
        <v>2500</v>
      </c>
    </row>
    <row r="301" spans="1:6" x14ac:dyDescent="0.25">
      <c r="A301" s="2"/>
      <c r="B301" s="26" t="s">
        <v>318</v>
      </c>
      <c r="C301" s="259" t="s">
        <v>120</v>
      </c>
      <c r="D301" s="255">
        <v>2000</v>
      </c>
      <c r="E301" s="89">
        <v>2000</v>
      </c>
      <c r="F301" s="85">
        <v>2000</v>
      </c>
    </row>
    <row r="302" spans="1:6" x14ac:dyDescent="0.25">
      <c r="A302" s="2"/>
      <c r="B302" s="26" t="s">
        <v>624</v>
      </c>
      <c r="C302" s="259" t="s">
        <v>625</v>
      </c>
      <c r="D302" s="256">
        <v>3000</v>
      </c>
      <c r="E302" s="89">
        <v>3000</v>
      </c>
      <c r="F302" s="85">
        <v>3000</v>
      </c>
    </row>
    <row r="303" spans="1:6" x14ac:dyDescent="0.25">
      <c r="A303" s="2"/>
      <c r="B303" s="26" t="s">
        <v>449</v>
      </c>
      <c r="C303" s="259" t="s">
        <v>172</v>
      </c>
      <c r="D303" s="256">
        <v>0</v>
      </c>
      <c r="E303" s="89">
        <v>0</v>
      </c>
      <c r="F303" s="85">
        <v>0</v>
      </c>
    </row>
    <row r="304" spans="1:6" x14ac:dyDescent="0.25">
      <c r="A304" s="2"/>
      <c r="B304" s="26" t="s">
        <v>686</v>
      </c>
      <c r="C304" s="259" t="s">
        <v>134</v>
      </c>
      <c r="D304" s="256">
        <v>0</v>
      </c>
      <c r="E304" s="89">
        <v>0</v>
      </c>
      <c r="F304" s="85">
        <v>0</v>
      </c>
    </row>
    <row r="305" spans="1:6" x14ac:dyDescent="0.25">
      <c r="A305" s="2"/>
      <c r="B305" s="26" t="s">
        <v>416</v>
      </c>
      <c r="C305" s="259" t="s">
        <v>417</v>
      </c>
      <c r="D305" s="256">
        <v>0</v>
      </c>
      <c r="E305" s="89">
        <v>0</v>
      </c>
      <c r="F305" s="85">
        <v>0</v>
      </c>
    </row>
    <row r="306" spans="1:6" x14ac:dyDescent="0.25">
      <c r="A306" s="2"/>
      <c r="B306" s="26" t="s">
        <v>682</v>
      </c>
      <c r="C306" s="259" t="s">
        <v>683</v>
      </c>
      <c r="D306" s="262">
        <v>100</v>
      </c>
      <c r="E306" s="89">
        <v>100</v>
      </c>
      <c r="F306" s="85">
        <v>100</v>
      </c>
    </row>
    <row r="307" spans="1:6" x14ac:dyDescent="0.25">
      <c r="A307" s="19" t="s">
        <v>39</v>
      </c>
      <c r="B307" s="45"/>
      <c r="C307" s="250"/>
      <c r="D307" s="263">
        <f>SUM(D290:D306)</f>
        <v>21100</v>
      </c>
      <c r="E307" s="98">
        <f>SUM(E290:E306)</f>
        <v>21100</v>
      </c>
      <c r="F307" s="98">
        <f>SUM(F290:F306)</f>
        <v>21100</v>
      </c>
    </row>
    <row r="308" spans="1:6" x14ac:dyDescent="0.25">
      <c r="A308" s="32" t="s">
        <v>40</v>
      </c>
      <c r="B308" s="48"/>
      <c r="C308" s="32"/>
      <c r="D308" s="100">
        <f t="shared" ref="D308:F308" si="22">D289+D307</f>
        <v>28100</v>
      </c>
      <c r="E308" s="100">
        <f t="shared" si="22"/>
        <v>28100</v>
      </c>
      <c r="F308" s="100">
        <f t="shared" si="22"/>
        <v>27600</v>
      </c>
    </row>
    <row r="309" spans="1:6" x14ac:dyDescent="0.25">
      <c r="A309" s="2"/>
      <c r="B309" s="26" t="s">
        <v>319</v>
      </c>
      <c r="C309" s="23" t="s">
        <v>153</v>
      </c>
      <c r="D309" s="24">
        <v>4000</v>
      </c>
      <c r="E309" s="65">
        <v>4000</v>
      </c>
      <c r="F309" s="88">
        <v>4000</v>
      </c>
    </row>
    <row r="310" spans="1:6" x14ac:dyDescent="0.25">
      <c r="A310" s="2"/>
      <c r="B310" s="26">
        <v>637004</v>
      </c>
      <c r="C310" s="29" t="s">
        <v>120</v>
      </c>
      <c r="D310" s="24">
        <f t="shared" ref="D310:E310" si="23">SUM(D311:D315)</f>
        <v>125000</v>
      </c>
      <c r="E310" s="24">
        <f t="shared" si="23"/>
        <v>125000</v>
      </c>
      <c r="F310" s="86">
        <f>SUM(F311:F315)</f>
        <v>104400</v>
      </c>
    </row>
    <row r="311" spans="1:6" x14ac:dyDescent="0.25">
      <c r="A311" s="2"/>
      <c r="B311" s="76" t="s">
        <v>320</v>
      </c>
      <c r="C311" s="35" t="s">
        <v>154</v>
      </c>
      <c r="D311" s="90">
        <v>1000</v>
      </c>
      <c r="E311" s="90">
        <v>865.68</v>
      </c>
      <c r="F311" s="90">
        <v>900</v>
      </c>
    </row>
    <row r="312" spans="1:6" x14ac:dyDescent="0.25">
      <c r="A312" s="2"/>
      <c r="B312" s="76" t="s">
        <v>757</v>
      </c>
      <c r="C312" s="35" t="s">
        <v>758</v>
      </c>
      <c r="D312" s="90">
        <v>0</v>
      </c>
      <c r="E312" s="90">
        <v>134.32</v>
      </c>
      <c r="F312" s="90">
        <v>500</v>
      </c>
    </row>
    <row r="313" spans="1:6" x14ac:dyDescent="0.25">
      <c r="A313" s="2"/>
      <c r="B313" s="76" t="s">
        <v>321</v>
      </c>
      <c r="C313" s="35" t="s">
        <v>155</v>
      </c>
      <c r="D313" s="90">
        <v>22000</v>
      </c>
      <c r="E313" s="90">
        <v>22000</v>
      </c>
      <c r="F313" s="90">
        <v>22000</v>
      </c>
    </row>
    <row r="314" spans="1:6" x14ac:dyDescent="0.25">
      <c r="A314" s="2"/>
      <c r="B314" s="76" t="s">
        <v>322</v>
      </c>
      <c r="C314" s="35" t="s">
        <v>156</v>
      </c>
      <c r="D314" s="90">
        <v>98000</v>
      </c>
      <c r="E314" s="90">
        <v>98000</v>
      </c>
      <c r="F314" s="90">
        <v>76000</v>
      </c>
    </row>
    <row r="315" spans="1:6" x14ac:dyDescent="0.25">
      <c r="A315" s="2"/>
      <c r="B315" s="76" t="s">
        <v>323</v>
      </c>
      <c r="C315" s="35" t="s">
        <v>431</v>
      </c>
      <c r="D315" s="90">
        <v>4000</v>
      </c>
      <c r="E315" s="90">
        <v>4000</v>
      </c>
      <c r="F315" s="90">
        <v>5000</v>
      </c>
    </row>
    <row r="316" spans="1:6" x14ac:dyDescent="0.25">
      <c r="A316" s="2"/>
      <c r="B316" s="26" t="s">
        <v>324</v>
      </c>
      <c r="C316" s="23" t="s">
        <v>495</v>
      </c>
      <c r="D316" s="235">
        <v>15000</v>
      </c>
      <c r="E316" s="225">
        <v>15000</v>
      </c>
      <c r="F316" s="88">
        <v>10000</v>
      </c>
    </row>
    <row r="317" spans="1:6" x14ac:dyDescent="0.25">
      <c r="A317" s="19" t="s">
        <v>41</v>
      </c>
      <c r="B317" s="45"/>
      <c r="C317" s="19"/>
      <c r="D317" s="67">
        <f t="shared" ref="D317:E317" si="24">D309+D310+D316</f>
        <v>144000</v>
      </c>
      <c r="E317" s="67">
        <f t="shared" si="24"/>
        <v>144000</v>
      </c>
      <c r="F317" s="67">
        <f>F309+F310+F316</f>
        <v>118400</v>
      </c>
    </row>
    <row r="318" spans="1:6" x14ac:dyDescent="0.25">
      <c r="A318" s="32" t="s">
        <v>42</v>
      </c>
      <c r="B318" s="48"/>
      <c r="C318" s="32"/>
      <c r="D318" s="100">
        <f t="shared" ref="D318:F318" si="25">D317</f>
        <v>144000</v>
      </c>
      <c r="E318" s="100">
        <f t="shared" si="25"/>
        <v>144000</v>
      </c>
      <c r="F318" s="100">
        <f t="shared" si="25"/>
        <v>118400</v>
      </c>
    </row>
    <row r="319" spans="1:6" x14ac:dyDescent="0.25">
      <c r="A319" s="2"/>
      <c r="B319" s="26" t="s">
        <v>418</v>
      </c>
      <c r="C319" s="23" t="s">
        <v>99</v>
      </c>
      <c r="D319" s="24">
        <v>8000</v>
      </c>
      <c r="E319" s="65">
        <v>1000</v>
      </c>
      <c r="F319" s="88">
        <v>8000</v>
      </c>
    </row>
    <row r="320" spans="1:6" x14ac:dyDescent="0.25">
      <c r="A320" s="2"/>
      <c r="B320" s="26" t="s">
        <v>326</v>
      </c>
      <c r="C320" s="23" t="s">
        <v>327</v>
      </c>
      <c r="D320" s="24">
        <v>8000</v>
      </c>
      <c r="E320" s="65">
        <v>12000</v>
      </c>
      <c r="F320" s="88">
        <v>10000</v>
      </c>
    </row>
    <row r="321" spans="1:8" x14ac:dyDescent="0.25">
      <c r="A321" s="2"/>
      <c r="B321" s="26" t="s">
        <v>328</v>
      </c>
      <c r="C321" s="23" t="s">
        <v>120</v>
      </c>
      <c r="D321" s="24">
        <v>3000</v>
      </c>
      <c r="E321" s="65">
        <v>3000</v>
      </c>
      <c r="F321" s="88">
        <v>3000</v>
      </c>
    </row>
    <row r="322" spans="1:8" x14ac:dyDescent="0.25">
      <c r="A322" s="19" t="s">
        <v>43</v>
      </c>
      <c r="B322" s="45"/>
      <c r="C322" s="19"/>
      <c r="D322" s="98">
        <f t="shared" ref="D322:F322" si="26">SUM(D319:D321)</f>
        <v>19000</v>
      </c>
      <c r="E322" s="98">
        <f t="shared" si="26"/>
        <v>16000</v>
      </c>
      <c r="F322" s="98">
        <f t="shared" si="26"/>
        <v>21000</v>
      </c>
    </row>
    <row r="323" spans="1:8" x14ac:dyDescent="0.25">
      <c r="A323" s="19"/>
      <c r="B323" s="26" t="s">
        <v>325</v>
      </c>
      <c r="C323" s="23" t="s">
        <v>450</v>
      </c>
      <c r="D323" s="264">
        <v>5000</v>
      </c>
      <c r="E323" s="65">
        <v>5000</v>
      </c>
      <c r="F323" s="88">
        <v>3000</v>
      </c>
    </row>
    <row r="324" spans="1:8" x14ac:dyDescent="0.25">
      <c r="A324" s="2"/>
      <c r="B324" s="26" t="s">
        <v>408</v>
      </c>
      <c r="C324" s="259" t="s">
        <v>451</v>
      </c>
      <c r="D324" s="33">
        <v>3000</v>
      </c>
      <c r="E324" s="225">
        <v>3000</v>
      </c>
      <c r="F324" s="88">
        <v>3000</v>
      </c>
    </row>
    <row r="325" spans="1:8" x14ac:dyDescent="0.25">
      <c r="A325" s="19" t="s">
        <v>209</v>
      </c>
      <c r="B325" s="45"/>
      <c r="C325" s="19"/>
      <c r="D325" s="98">
        <f t="shared" ref="D325:F325" si="27">D323+D324</f>
        <v>8000</v>
      </c>
      <c r="E325" s="98">
        <f t="shared" si="27"/>
        <v>8000</v>
      </c>
      <c r="F325" s="98">
        <f t="shared" si="27"/>
        <v>6000</v>
      </c>
    </row>
    <row r="326" spans="1:8" x14ac:dyDescent="0.25">
      <c r="A326" s="32" t="s">
        <v>75</v>
      </c>
      <c r="B326" s="48"/>
      <c r="C326" s="32"/>
      <c r="D326" s="100">
        <f t="shared" ref="D326:F326" si="28">D322+D325</f>
        <v>27000</v>
      </c>
      <c r="E326" s="100">
        <f t="shared" si="28"/>
        <v>24000</v>
      </c>
      <c r="F326" s="100">
        <f t="shared" si="28"/>
        <v>27000</v>
      </c>
    </row>
    <row r="327" spans="1:8" x14ac:dyDescent="0.25">
      <c r="A327" s="2"/>
      <c r="B327" s="53"/>
      <c r="C327" s="265" t="s">
        <v>394</v>
      </c>
      <c r="D327" s="216">
        <f t="shared" ref="D327:F327" si="29">D328+D331+D332</f>
        <v>344979.69</v>
      </c>
      <c r="E327" s="267">
        <f t="shared" si="29"/>
        <v>319677.56</v>
      </c>
      <c r="F327" s="33">
        <f t="shared" si="29"/>
        <v>345119.44</v>
      </c>
    </row>
    <row r="328" spans="1:8" x14ac:dyDescent="0.25">
      <c r="A328" s="2"/>
      <c r="B328" s="26">
        <v>642004</v>
      </c>
      <c r="C328" s="259" t="s">
        <v>157</v>
      </c>
      <c r="D328" s="266">
        <v>104917.07</v>
      </c>
      <c r="E328" s="267">
        <f>E329+E330</f>
        <v>98088.18</v>
      </c>
      <c r="F328" s="86">
        <f>F329+F330</f>
        <v>82550.990000000005</v>
      </c>
    </row>
    <row r="329" spans="1:8" x14ac:dyDescent="0.25">
      <c r="A329" s="2"/>
      <c r="B329" s="76">
        <v>642004</v>
      </c>
      <c r="C329" s="35" t="s">
        <v>158</v>
      </c>
      <c r="D329" s="248">
        <v>88341</v>
      </c>
      <c r="E329" s="64">
        <v>81543</v>
      </c>
      <c r="F329" s="64">
        <v>66717</v>
      </c>
      <c r="G329" s="290"/>
    </row>
    <row r="330" spans="1:8" x14ac:dyDescent="0.25">
      <c r="A330" s="2"/>
      <c r="B330" s="76">
        <v>642004</v>
      </c>
      <c r="C330" s="35" t="s">
        <v>159</v>
      </c>
      <c r="D330" s="64">
        <v>16576.07</v>
      </c>
      <c r="E330" s="64">
        <v>16545.18</v>
      </c>
      <c r="F330" s="64">
        <v>15833.99</v>
      </c>
      <c r="G330" s="290"/>
      <c r="H330" s="12"/>
    </row>
    <row r="331" spans="1:8" x14ac:dyDescent="0.25">
      <c r="A331" s="2"/>
      <c r="B331" s="26" t="s">
        <v>329</v>
      </c>
      <c r="C331" s="231" t="s">
        <v>160</v>
      </c>
      <c r="D331" s="271">
        <v>0</v>
      </c>
      <c r="E331" s="24">
        <v>0</v>
      </c>
      <c r="F331" s="87">
        <v>0</v>
      </c>
      <c r="G331" s="289"/>
    </row>
    <row r="332" spans="1:8" x14ac:dyDescent="0.25">
      <c r="A332" s="2"/>
      <c r="B332" s="26">
        <v>642005</v>
      </c>
      <c r="C332" s="231" t="s">
        <v>161</v>
      </c>
      <c r="D332" s="273">
        <v>240062.62</v>
      </c>
      <c r="E332" s="24">
        <v>221589.38</v>
      </c>
      <c r="F332" s="87">
        <v>262568.45</v>
      </c>
      <c r="G332" s="289"/>
    </row>
    <row r="333" spans="1:8" x14ac:dyDescent="0.25">
      <c r="A333" s="2"/>
      <c r="B333" s="26"/>
      <c r="C333" s="268" t="s">
        <v>162</v>
      </c>
      <c r="D333" s="244">
        <f t="shared" ref="D333" si="30">SUM(D334:D343)</f>
        <v>1810571</v>
      </c>
      <c r="E333" s="24">
        <f>SUM(E334:E344)</f>
        <v>2044231.42</v>
      </c>
      <c r="F333" s="24">
        <f>SUM(F334:F344)</f>
        <v>2236622</v>
      </c>
    </row>
    <row r="334" spans="1:8" x14ac:dyDescent="0.25">
      <c r="A334" s="2"/>
      <c r="B334" s="76"/>
      <c r="C334" s="193" t="s">
        <v>173</v>
      </c>
      <c r="D334" s="270">
        <v>1485309</v>
      </c>
      <c r="E334" s="90">
        <v>1673459.76</v>
      </c>
      <c r="F334" s="90">
        <v>1850061</v>
      </c>
    </row>
    <row r="335" spans="1:8" x14ac:dyDescent="0.25">
      <c r="A335" s="2"/>
      <c r="B335" s="76"/>
      <c r="C335" s="35" t="s">
        <v>618</v>
      </c>
      <c r="D335" s="90">
        <v>170000</v>
      </c>
      <c r="E335" s="64">
        <v>230247.78</v>
      </c>
      <c r="F335" s="90">
        <v>241161</v>
      </c>
    </row>
    <row r="336" spans="1:8" x14ac:dyDescent="0.25">
      <c r="A336" s="2"/>
      <c r="B336" s="76"/>
      <c r="C336" s="35" t="s">
        <v>687</v>
      </c>
      <c r="D336" s="90">
        <v>0</v>
      </c>
      <c r="E336" s="64">
        <v>0</v>
      </c>
      <c r="F336" s="90">
        <v>0</v>
      </c>
    </row>
    <row r="337" spans="1:6" x14ac:dyDescent="0.25">
      <c r="A337" s="2"/>
      <c r="B337" s="76"/>
      <c r="C337" s="35" t="s">
        <v>621</v>
      </c>
      <c r="D337" s="90">
        <v>25576</v>
      </c>
      <c r="E337" s="64">
        <v>26296</v>
      </c>
      <c r="F337" s="90">
        <v>26296</v>
      </c>
    </row>
    <row r="338" spans="1:6" x14ac:dyDescent="0.25">
      <c r="A338" s="2"/>
      <c r="B338" s="76"/>
      <c r="C338" s="35" t="s">
        <v>619</v>
      </c>
      <c r="D338" s="90">
        <v>0</v>
      </c>
      <c r="E338" s="64">
        <v>0</v>
      </c>
      <c r="F338" s="90">
        <v>0</v>
      </c>
    </row>
    <row r="339" spans="1:6" x14ac:dyDescent="0.25">
      <c r="A339" s="2"/>
      <c r="B339" s="76"/>
      <c r="C339" s="35" t="s">
        <v>620</v>
      </c>
      <c r="D339" s="90">
        <v>17416</v>
      </c>
      <c r="E339" s="64">
        <v>2957.88</v>
      </c>
      <c r="F339" s="90">
        <v>0</v>
      </c>
    </row>
    <row r="340" spans="1:6" x14ac:dyDescent="0.25">
      <c r="A340" s="2"/>
      <c r="B340" s="76"/>
      <c r="C340" s="35" t="s">
        <v>468</v>
      </c>
      <c r="D340" s="90">
        <v>0</v>
      </c>
      <c r="E340" s="64">
        <v>0</v>
      </c>
      <c r="F340" s="90">
        <v>0</v>
      </c>
    </row>
    <row r="341" spans="1:6" x14ac:dyDescent="0.25">
      <c r="A341" s="2"/>
      <c r="B341" s="76"/>
      <c r="C341" s="35" t="s">
        <v>163</v>
      </c>
      <c r="D341" s="90">
        <v>50000</v>
      </c>
      <c r="E341" s="64">
        <v>50000</v>
      </c>
      <c r="F341" s="90">
        <v>50000</v>
      </c>
    </row>
    <row r="342" spans="1:6" x14ac:dyDescent="0.25">
      <c r="A342" s="2"/>
      <c r="B342" s="76"/>
      <c r="C342" s="35" t="s">
        <v>174</v>
      </c>
      <c r="D342" s="64">
        <v>62270</v>
      </c>
      <c r="E342" s="64">
        <v>61270</v>
      </c>
      <c r="F342" s="64">
        <v>69104</v>
      </c>
    </row>
    <row r="343" spans="1:6" x14ac:dyDescent="0.25">
      <c r="A343" s="2"/>
      <c r="B343" s="76"/>
      <c r="C343" s="35" t="s">
        <v>164</v>
      </c>
      <c r="D343" s="64">
        <v>0</v>
      </c>
      <c r="E343" s="64">
        <v>0</v>
      </c>
      <c r="F343" s="64">
        <v>0</v>
      </c>
    </row>
    <row r="344" spans="1:6" x14ac:dyDescent="0.25">
      <c r="A344" s="2"/>
      <c r="B344" s="76"/>
      <c r="C344" s="35" t="s">
        <v>483</v>
      </c>
      <c r="D344" s="64">
        <v>0</v>
      </c>
      <c r="E344" s="64">
        <v>0</v>
      </c>
      <c r="F344" s="64">
        <v>0</v>
      </c>
    </row>
    <row r="345" spans="1:6" x14ac:dyDescent="0.25">
      <c r="A345" s="32" t="s">
        <v>45</v>
      </c>
      <c r="B345" s="48"/>
      <c r="C345" s="34"/>
      <c r="D345" s="100">
        <f t="shared" ref="D345:F345" si="31">D333+D327</f>
        <v>2155550.69</v>
      </c>
      <c r="E345" s="100">
        <f t="shared" si="31"/>
        <v>2363908.98</v>
      </c>
      <c r="F345" s="100">
        <f t="shared" si="31"/>
        <v>2581741.44</v>
      </c>
    </row>
    <row r="346" spans="1:6" x14ac:dyDescent="0.25">
      <c r="A346" s="2"/>
      <c r="B346" s="26">
        <v>633006</v>
      </c>
      <c r="C346" s="231" t="s">
        <v>166</v>
      </c>
      <c r="D346" s="239">
        <v>600</v>
      </c>
      <c r="E346" s="65">
        <v>1232.78</v>
      </c>
      <c r="F346" s="88">
        <v>600</v>
      </c>
    </row>
    <row r="347" spans="1:6" x14ac:dyDescent="0.25">
      <c r="A347" s="2"/>
      <c r="B347" s="26">
        <v>637002</v>
      </c>
      <c r="C347" s="231" t="s">
        <v>193</v>
      </c>
      <c r="D347" s="229">
        <v>32800</v>
      </c>
      <c r="E347" s="65">
        <v>32167.22</v>
      </c>
      <c r="F347" s="88">
        <v>30000</v>
      </c>
    </row>
    <row r="348" spans="1:6" x14ac:dyDescent="0.25">
      <c r="A348" s="2"/>
      <c r="B348" s="26"/>
      <c r="C348" s="231" t="s">
        <v>456</v>
      </c>
      <c r="D348" s="274">
        <v>0</v>
      </c>
      <c r="E348" s="65">
        <v>0</v>
      </c>
      <c r="F348" s="88">
        <v>0</v>
      </c>
    </row>
    <row r="349" spans="1:6" x14ac:dyDescent="0.25">
      <c r="A349" s="19" t="s">
        <v>46</v>
      </c>
      <c r="B349" s="45"/>
      <c r="C349" s="250"/>
      <c r="D349" s="263">
        <f t="shared" ref="D349:E349" si="32">SUM(D346:D348)</f>
        <v>33400</v>
      </c>
      <c r="E349" s="98">
        <f t="shared" si="32"/>
        <v>33400</v>
      </c>
      <c r="F349" s="98">
        <f>SUM(F346:F348)</f>
        <v>30600</v>
      </c>
    </row>
    <row r="350" spans="1:6" x14ac:dyDescent="0.25">
      <c r="A350" s="32" t="s">
        <v>47</v>
      </c>
      <c r="B350" s="48"/>
      <c r="C350" s="34"/>
      <c r="D350" s="100">
        <f t="shared" ref="D350:F350" si="33">D349</f>
        <v>33400</v>
      </c>
      <c r="E350" s="100">
        <f t="shared" si="33"/>
        <v>33400</v>
      </c>
      <c r="F350" s="100">
        <f t="shared" si="33"/>
        <v>30600</v>
      </c>
    </row>
    <row r="351" spans="1:6" x14ac:dyDescent="0.25">
      <c r="A351" s="2"/>
      <c r="B351" s="26" t="s">
        <v>330</v>
      </c>
      <c r="C351" s="259" t="s">
        <v>626</v>
      </c>
      <c r="D351" s="216">
        <v>20000</v>
      </c>
      <c r="E351" s="24">
        <v>19000</v>
      </c>
      <c r="F351" s="86">
        <v>20000</v>
      </c>
    </row>
    <row r="352" spans="1:6" x14ac:dyDescent="0.25">
      <c r="A352" s="2"/>
      <c r="B352" s="26" t="s">
        <v>331</v>
      </c>
      <c r="C352" s="259" t="s">
        <v>99</v>
      </c>
      <c r="D352" s="217">
        <v>1000</v>
      </c>
      <c r="E352" s="24">
        <v>1000</v>
      </c>
      <c r="F352" s="86">
        <v>1000</v>
      </c>
    </row>
    <row r="353" spans="1:6" x14ac:dyDescent="0.25">
      <c r="A353" s="2"/>
      <c r="B353" s="26" t="s">
        <v>332</v>
      </c>
      <c r="C353" s="259" t="s">
        <v>120</v>
      </c>
      <c r="D353" s="267">
        <v>1000</v>
      </c>
      <c r="E353" s="24">
        <v>1000</v>
      </c>
      <c r="F353" s="86">
        <v>1000</v>
      </c>
    </row>
    <row r="354" spans="1:6" x14ac:dyDescent="0.25">
      <c r="A354" s="19" t="s">
        <v>48</v>
      </c>
      <c r="B354" s="45"/>
      <c r="C354" s="250"/>
      <c r="D354" s="275">
        <f t="shared" ref="D354" si="34">SUM(D351:D353)</f>
        <v>22000</v>
      </c>
      <c r="E354" s="67">
        <f t="shared" ref="E354:F354" si="35">SUM(E351:E353)</f>
        <v>21000</v>
      </c>
      <c r="F354" s="67">
        <f t="shared" si="35"/>
        <v>22000</v>
      </c>
    </row>
    <row r="355" spans="1:6" x14ac:dyDescent="0.25">
      <c r="A355" s="10"/>
      <c r="B355" s="26" t="s">
        <v>336</v>
      </c>
      <c r="C355" s="259" t="s">
        <v>120</v>
      </c>
      <c r="D355" s="216">
        <v>5000</v>
      </c>
      <c r="E355" s="24">
        <v>5000</v>
      </c>
      <c r="F355" s="86">
        <v>0</v>
      </c>
    </row>
    <row r="356" spans="1:6" x14ac:dyDescent="0.25">
      <c r="A356" s="2"/>
      <c r="B356" s="26" t="s">
        <v>333</v>
      </c>
      <c r="C356" s="259" t="s">
        <v>99</v>
      </c>
      <c r="D356" s="217">
        <v>2500</v>
      </c>
      <c r="E356" s="24">
        <v>2500</v>
      </c>
      <c r="F356" s="86">
        <v>0</v>
      </c>
    </row>
    <row r="357" spans="1:6" x14ac:dyDescent="0.25">
      <c r="A357" s="2"/>
      <c r="B357" s="26" t="s">
        <v>688</v>
      </c>
      <c r="C357" s="259" t="s">
        <v>689</v>
      </c>
      <c r="D357" s="217">
        <v>2000</v>
      </c>
      <c r="E357" s="24">
        <v>2000</v>
      </c>
      <c r="F357" s="86">
        <v>0</v>
      </c>
    </row>
    <row r="358" spans="1:6" x14ac:dyDescent="0.25">
      <c r="A358" s="2"/>
      <c r="B358" s="26" t="s">
        <v>334</v>
      </c>
      <c r="C358" s="231" t="s">
        <v>146</v>
      </c>
      <c r="D358" s="217">
        <v>4000</v>
      </c>
      <c r="E358" s="24">
        <v>4000</v>
      </c>
      <c r="F358" s="86">
        <v>0</v>
      </c>
    </row>
    <row r="359" spans="1:6" x14ac:dyDescent="0.25">
      <c r="A359" s="2"/>
      <c r="B359" s="26" t="s">
        <v>335</v>
      </c>
      <c r="C359" s="259" t="s">
        <v>167</v>
      </c>
      <c r="D359" s="267">
        <v>1000</v>
      </c>
      <c r="E359" s="24">
        <v>1000</v>
      </c>
      <c r="F359" s="86">
        <v>0</v>
      </c>
    </row>
    <row r="360" spans="1:6" x14ac:dyDescent="0.25">
      <c r="A360" s="19" t="s">
        <v>49</v>
      </c>
      <c r="B360" s="45"/>
      <c r="C360" s="250"/>
      <c r="D360" s="275">
        <f t="shared" ref="D360:F360" si="36">SUM(D355:D359)</f>
        <v>14500</v>
      </c>
      <c r="E360" s="67">
        <f t="shared" si="36"/>
        <v>14500</v>
      </c>
      <c r="F360" s="67">
        <f t="shared" si="36"/>
        <v>0</v>
      </c>
    </row>
    <row r="361" spans="1:6" x14ac:dyDescent="0.25">
      <c r="A361" s="32" t="s">
        <v>50</v>
      </c>
      <c r="B361" s="48"/>
      <c r="C361" s="32"/>
      <c r="D361" s="97">
        <f t="shared" ref="D361:F361" si="37">D354+D360</f>
        <v>36500</v>
      </c>
      <c r="E361" s="97">
        <f t="shared" si="37"/>
        <v>35500</v>
      </c>
      <c r="F361" s="97">
        <f t="shared" si="37"/>
        <v>22000</v>
      </c>
    </row>
    <row r="362" spans="1:6" x14ac:dyDescent="0.25">
      <c r="A362" s="2"/>
      <c r="B362" s="26">
        <v>642014</v>
      </c>
      <c r="C362" s="259" t="s">
        <v>627</v>
      </c>
      <c r="D362" s="267">
        <v>5000</v>
      </c>
      <c r="E362" s="24">
        <v>5000</v>
      </c>
      <c r="F362" s="86">
        <v>2000</v>
      </c>
    </row>
    <row r="363" spans="1:6" x14ac:dyDescent="0.25">
      <c r="A363" s="2"/>
      <c r="B363" s="26"/>
      <c r="C363" s="259" t="s">
        <v>733</v>
      </c>
      <c r="D363" s="215">
        <v>0</v>
      </c>
      <c r="E363" s="24">
        <v>2000</v>
      </c>
      <c r="F363" s="86">
        <v>2000</v>
      </c>
    </row>
    <row r="364" spans="1:6" x14ac:dyDescent="0.25">
      <c r="A364" s="19" t="s">
        <v>51</v>
      </c>
      <c r="B364" s="45"/>
      <c r="C364" s="250"/>
      <c r="D364" s="67">
        <f t="shared" ref="D364" si="38">D362</f>
        <v>5000</v>
      </c>
      <c r="E364" s="67">
        <f>E362+E363</f>
        <v>7000</v>
      </c>
      <c r="F364" s="67">
        <f>F362+F363</f>
        <v>4000</v>
      </c>
    </row>
    <row r="365" spans="1:6" x14ac:dyDescent="0.25">
      <c r="A365" s="2"/>
      <c r="B365" s="26" t="s">
        <v>337</v>
      </c>
      <c r="C365" s="259" t="s">
        <v>168</v>
      </c>
      <c r="D365" s="267">
        <v>1500</v>
      </c>
      <c r="E365" s="33">
        <v>1500</v>
      </c>
      <c r="F365" s="86">
        <v>1500</v>
      </c>
    </row>
    <row r="366" spans="1:6" x14ac:dyDescent="0.25">
      <c r="A366" s="19" t="s">
        <v>52</v>
      </c>
      <c r="B366" s="45"/>
      <c r="C366" s="250"/>
      <c r="D366" s="227">
        <f t="shared" ref="D366:F366" si="39">D365</f>
        <v>1500</v>
      </c>
      <c r="E366" s="82">
        <f t="shared" si="39"/>
        <v>1500</v>
      </c>
      <c r="F366" s="82">
        <f t="shared" si="39"/>
        <v>1500</v>
      </c>
    </row>
    <row r="367" spans="1:6" x14ac:dyDescent="0.25">
      <c r="A367" s="32" t="s">
        <v>53</v>
      </c>
      <c r="B367" s="48"/>
      <c r="C367" s="32"/>
      <c r="D367" s="97">
        <f t="shared" ref="D367:F367" si="40">D364+D366</f>
        <v>6500</v>
      </c>
      <c r="E367" s="97">
        <f t="shared" si="40"/>
        <v>8500</v>
      </c>
      <c r="F367" s="97">
        <f t="shared" si="40"/>
        <v>5500</v>
      </c>
    </row>
    <row r="368" spans="1:6" x14ac:dyDescent="0.25">
      <c r="A368" s="56"/>
      <c r="B368" s="26" t="s">
        <v>338</v>
      </c>
      <c r="C368" s="259" t="s">
        <v>339</v>
      </c>
      <c r="D368" s="216">
        <v>50</v>
      </c>
      <c r="E368" s="24">
        <v>0</v>
      </c>
      <c r="F368" s="86">
        <v>20</v>
      </c>
    </row>
    <row r="369" spans="1:6" x14ac:dyDescent="0.25">
      <c r="A369" s="2"/>
      <c r="B369" s="26" t="s">
        <v>340</v>
      </c>
      <c r="C369" s="259" t="s">
        <v>169</v>
      </c>
      <c r="D369" s="217">
        <v>2000</v>
      </c>
      <c r="E369" s="24">
        <v>2147.25</v>
      </c>
      <c r="F369" s="86">
        <v>2000</v>
      </c>
    </row>
    <row r="370" spans="1:6" x14ac:dyDescent="0.25">
      <c r="A370" s="2"/>
      <c r="B370" s="26" t="s">
        <v>341</v>
      </c>
      <c r="C370" s="259" t="s">
        <v>89</v>
      </c>
      <c r="D370" s="217">
        <v>8500</v>
      </c>
      <c r="E370" s="24">
        <v>8500</v>
      </c>
      <c r="F370" s="86">
        <v>8500</v>
      </c>
    </row>
    <row r="371" spans="1:6" x14ac:dyDescent="0.25">
      <c r="A371" s="2"/>
      <c r="B371" s="26" t="s">
        <v>342</v>
      </c>
      <c r="C371" s="259" t="s">
        <v>99</v>
      </c>
      <c r="D371" s="217">
        <v>500</v>
      </c>
      <c r="E371" s="24">
        <v>500</v>
      </c>
      <c r="F371" s="86">
        <v>500</v>
      </c>
    </row>
    <row r="372" spans="1:6" x14ac:dyDescent="0.25">
      <c r="A372" s="2"/>
      <c r="B372" s="26" t="s">
        <v>343</v>
      </c>
      <c r="C372" s="259" t="s">
        <v>170</v>
      </c>
      <c r="D372" s="217">
        <v>1100</v>
      </c>
      <c r="E372" s="24">
        <v>2823.26</v>
      </c>
      <c r="F372" s="86">
        <v>1100</v>
      </c>
    </row>
    <row r="373" spans="1:6" x14ac:dyDescent="0.25">
      <c r="A373" s="2"/>
      <c r="B373" s="26" t="s">
        <v>344</v>
      </c>
      <c r="C373" s="259" t="s">
        <v>171</v>
      </c>
      <c r="D373" s="217">
        <v>5000</v>
      </c>
      <c r="E373" s="24">
        <v>2949.84</v>
      </c>
      <c r="F373" s="86">
        <v>5000</v>
      </c>
    </row>
    <row r="374" spans="1:6" x14ac:dyDescent="0.25">
      <c r="A374" s="2"/>
      <c r="B374" s="26" t="s">
        <v>348</v>
      </c>
      <c r="C374" s="259" t="s">
        <v>349</v>
      </c>
      <c r="D374" s="217">
        <v>0</v>
      </c>
      <c r="E374" s="24">
        <v>0</v>
      </c>
      <c r="F374" s="86">
        <v>0</v>
      </c>
    </row>
    <row r="375" spans="1:6" x14ac:dyDescent="0.25">
      <c r="A375" s="2"/>
      <c r="B375" s="26" t="s">
        <v>345</v>
      </c>
      <c r="C375" s="259" t="s">
        <v>120</v>
      </c>
      <c r="D375" s="217">
        <v>200</v>
      </c>
      <c r="E375" s="24">
        <v>250</v>
      </c>
      <c r="F375" s="86">
        <v>200</v>
      </c>
    </row>
    <row r="376" spans="1:6" x14ac:dyDescent="0.25">
      <c r="A376" s="2"/>
      <c r="B376" s="26" t="s">
        <v>346</v>
      </c>
      <c r="C376" s="259" t="s">
        <v>172</v>
      </c>
      <c r="D376" s="217">
        <v>150</v>
      </c>
      <c r="E376" s="24">
        <v>150</v>
      </c>
      <c r="F376" s="86">
        <v>150</v>
      </c>
    </row>
    <row r="377" spans="1:6" x14ac:dyDescent="0.25">
      <c r="A377" s="2"/>
      <c r="B377" s="26" t="s">
        <v>347</v>
      </c>
      <c r="C377" s="259" t="s">
        <v>128</v>
      </c>
      <c r="D377" s="217">
        <v>720</v>
      </c>
      <c r="E377" s="24">
        <v>899.65</v>
      </c>
      <c r="F377" s="86">
        <v>720</v>
      </c>
    </row>
    <row r="378" spans="1:6" x14ac:dyDescent="0.25">
      <c r="A378" s="2"/>
      <c r="B378" s="26" t="s">
        <v>690</v>
      </c>
      <c r="C378" s="259" t="s">
        <v>134</v>
      </c>
      <c r="D378" s="217">
        <v>0</v>
      </c>
      <c r="E378" s="24">
        <v>0</v>
      </c>
      <c r="F378" s="86">
        <v>0</v>
      </c>
    </row>
    <row r="379" spans="1:6" x14ac:dyDescent="0.25">
      <c r="A379" s="19" t="s">
        <v>54</v>
      </c>
      <c r="B379" s="45"/>
      <c r="C379" s="250"/>
      <c r="D379" s="33">
        <f>SUM(D368:D378)</f>
        <v>18220</v>
      </c>
      <c r="E379" s="82">
        <f>SUM(E368:E378)</f>
        <v>18220</v>
      </c>
      <c r="F379" s="82">
        <f>SUM(F368:F378)</f>
        <v>18190</v>
      </c>
    </row>
    <row r="380" spans="1:6" x14ac:dyDescent="0.25">
      <c r="A380" s="32" t="s">
        <v>55</v>
      </c>
      <c r="B380" s="48"/>
      <c r="C380" s="32"/>
      <c r="D380" s="97">
        <f t="shared" ref="D380:F380" si="41">D379</f>
        <v>18220</v>
      </c>
      <c r="E380" s="97">
        <f t="shared" si="41"/>
        <v>18220</v>
      </c>
      <c r="F380" s="97">
        <f t="shared" si="41"/>
        <v>18190</v>
      </c>
    </row>
    <row r="381" spans="1:6" x14ac:dyDescent="0.25">
      <c r="A381" s="57"/>
      <c r="B381" s="58"/>
      <c r="C381" s="59" t="s">
        <v>351</v>
      </c>
      <c r="D381" s="101">
        <f t="shared" ref="D381:F381" si="42">D382+D383</f>
        <v>1070</v>
      </c>
      <c r="E381" s="101">
        <f t="shared" si="42"/>
        <v>1038.95</v>
      </c>
      <c r="F381" s="101">
        <f t="shared" si="42"/>
        <v>1050</v>
      </c>
    </row>
    <row r="382" spans="1:6" x14ac:dyDescent="0.25">
      <c r="A382" s="2"/>
      <c r="B382" s="26" t="s">
        <v>352</v>
      </c>
      <c r="C382" s="259" t="s">
        <v>178</v>
      </c>
      <c r="D382" s="273">
        <v>790</v>
      </c>
      <c r="E382" s="12">
        <v>764.22</v>
      </c>
      <c r="F382" s="87">
        <v>772</v>
      </c>
    </row>
    <row r="383" spans="1:6" x14ac:dyDescent="0.25">
      <c r="A383" s="2"/>
      <c r="B383" s="26" t="s">
        <v>353</v>
      </c>
      <c r="C383" s="259" t="s">
        <v>179</v>
      </c>
      <c r="D383" s="277">
        <v>280</v>
      </c>
      <c r="E383" s="12">
        <v>274.73</v>
      </c>
      <c r="F383" s="87">
        <v>278</v>
      </c>
    </row>
    <row r="384" spans="1:6" x14ac:dyDescent="0.25">
      <c r="A384" s="27"/>
      <c r="B384" s="58"/>
      <c r="C384" s="276" t="s">
        <v>378</v>
      </c>
      <c r="D384" s="278">
        <f t="shared" ref="D384:F384" si="43">SUM(D385:D389)</f>
        <v>10000</v>
      </c>
      <c r="E384" s="24">
        <f>SUM(E385:E389)</f>
        <v>10000.000000000002</v>
      </c>
      <c r="F384" s="24">
        <f t="shared" si="43"/>
        <v>10000</v>
      </c>
    </row>
    <row r="385" spans="1:6" x14ac:dyDescent="0.25">
      <c r="A385" s="2"/>
      <c r="B385" s="26" t="s">
        <v>379</v>
      </c>
      <c r="C385" s="23" t="s">
        <v>178</v>
      </c>
      <c r="D385" s="12">
        <v>7410</v>
      </c>
      <c r="E385" s="12">
        <v>7326.13</v>
      </c>
      <c r="F385" s="87">
        <v>7410</v>
      </c>
    </row>
    <row r="386" spans="1:6" x14ac:dyDescent="0.25">
      <c r="A386" s="2"/>
      <c r="B386" s="26" t="s">
        <v>380</v>
      </c>
      <c r="C386" s="23" t="s">
        <v>179</v>
      </c>
      <c r="D386" s="12">
        <v>2590</v>
      </c>
      <c r="E386" s="12">
        <v>2590</v>
      </c>
      <c r="F386" s="87">
        <v>2590</v>
      </c>
    </row>
    <row r="387" spans="1:6" x14ac:dyDescent="0.25">
      <c r="A387" s="2"/>
      <c r="B387" s="26" t="s">
        <v>381</v>
      </c>
      <c r="C387" s="23" t="s">
        <v>187</v>
      </c>
      <c r="D387" s="12">
        <v>0</v>
      </c>
      <c r="E387" s="12">
        <v>27.35</v>
      </c>
      <c r="F387" s="87">
        <v>0</v>
      </c>
    </row>
    <row r="388" spans="1:6" x14ac:dyDescent="0.25">
      <c r="A388" s="2"/>
      <c r="B388" s="26"/>
      <c r="C388" s="23" t="s">
        <v>188</v>
      </c>
      <c r="D388" s="12">
        <v>0</v>
      </c>
      <c r="E388" s="12">
        <v>0</v>
      </c>
      <c r="F388" s="87">
        <v>0</v>
      </c>
    </row>
    <row r="389" spans="1:6" x14ac:dyDescent="0.25">
      <c r="A389" s="2"/>
      <c r="B389" s="26" t="s">
        <v>382</v>
      </c>
      <c r="C389" s="23" t="s">
        <v>383</v>
      </c>
      <c r="D389" s="12">
        <v>0</v>
      </c>
      <c r="E389" s="12">
        <v>56.52</v>
      </c>
      <c r="F389" s="87">
        <v>0</v>
      </c>
    </row>
    <row r="390" spans="1:6" x14ac:dyDescent="0.25">
      <c r="A390" s="27"/>
      <c r="B390" s="58"/>
      <c r="C390" s="59" t="s">
        <v>354</v>
      </c>
      <c r="D390" s="101">
        <f t="shared" ref="D390:F390" si="44">SUM(D391:D397)</f>
        <v>16557</v>
      </c>
      <c r="E390" s="101">
        <f t="shared" si="44"/>
        <v>16697.480000000003</v>
      </c>
      <c r="F390" s="101">
        <f t="shared" si="44"/>
        <v>16700</v>
      </c>
    </row>
    <row r="391" spans="1:6" x14ac:dyDescent="0.25">
      <c r="A391" s="2"/>
      <c r="B391" s="26" t="s">
        <v>355</v>
      </c>
      <c r="C391" s="259" t="s">
        <v>178</v>
      </c>
      <c r="D391" s="271">
        <v>11472.42</v>
      </c>
      <c r="E391" s="12">
        <v>11696.03</v>
      </c>
      <c r="F391" s="87">
        <v>11684</v>
      </c>
    </row>
    <row r="392" spans="1:6" x14ac:dyDescent="0.25">
      <c r="A392" s="2"/>
      <c r="B392" s="26" t="s">
        <v>356</v>
      </c>
      <c r="C392" s="259" t="s">
        <v>179</v>
      </c>
      <c r="D392" s="273">
        <v>4079.58</v>
      </c>
      <c r="E392" s="12">
        <v>4204.8</v>
      </c>
      <c r="F392" s="87">
        <v>4201</v>
      </c>
    </row>
    <row r="393" spans="1:6" x14ac:dyDescent="0.25">
      <c r="A393" s="2"/>
      <c r="B393" s="26" t="s">
        <v>432</v>
      </c>
      <c r="C393" s="259" t="s">
        <v>397</v>
      </c>
      <c r="D393" s="269">
        <v>335</v>
      </c>
      <c r="E393" s="12">
        <v>335</v>
      </c>
      <c r="F393" s="87">
        <v>335</v>
      </c>
    </row>
    <row r="394" spans="1:6" x14ac:dyDescent="0.25">
      <c r="A394" s="2"/>
      <c r="B394" s="26" t="s">
        <v>409</v>
      </c>
      <c r="C394" s="259" t="s">
        <v>93</v>
      </c>
      <c r="D394" s="273">
        <v>241</v>
      </c>
      <c r="E394" s="12">
        <v>241</v>
      </c>
      <c r="F394" s="87">
        <v>241</v>
      </c>
    </row>
    <row r="395" spans="1:6" x14ac:dyDescent="0.25">
      <c r="A395" s="2"/>
      <c r="B395" s="26" t="s">
        <v>357</v>
      </c>
      <c r="C395" s="259" t="s">
        <v>181</v>
      </c>
      <c r="D395" s="273">
        <v>100</v>
      </c>
      <c r="E395" s="12">
        <v>100</v>
      </c>
      <c r="F395" s="87">
        <v>100</v>
      </c>
    </row>
    <row r="396" spans="1:6" x14ac:dyDescent="0.25">
      <c r="A396" s="2"/>
      <c r="B396" s="26" t="s">
        <v>440</v>
      </c>
      <c r="C396" s="259" t="s">
        <v>441</v>
      </c>
      <c r="D396" s="273">
        <v>89</v>
      </c>
      <c r="E396" s="12">
        <v>88.65</v>
      </c>
      <c r="F396" s="87">
        <v>89</v>
      </c>
    </row>
    <row r="397" spans="1:6" x14ac:dyDescent="0.25">
      <c r="A397" s="2"/>
      <c r="B397" s="26" t="s">
        <v>442</v>
      </c>
      <c r="C397" s="259" t="s">
        <v>390</v>
      </c>
      <c r="D397" s="269">
        <v>240</v>
      </c>
      <c r="E397" s="12">
        <v>32</v>
      </c>
      <c r="F397" s="87">
        <v>50</v>
      </c>
    </row>
    <row r="398" spans="1:6" x14ac:dyDescent="0.25">
      <c r="A398" s="27"/>
      <c r="B398" s="60"/>
      <c r="C398" s="59" t="s">
        <v>358</v>
      </c>
      <c r="D398" s="279">
        <f t="shared" ref="D398:F398" si="45">SUM(D399:D400)</f>
        <v>5500</v>
      </c>
      <c r="E398" s="101">
        <f t="shared" si="45"/>
        <v>5538.29</v>
      </c>
      <c r="F398" s="101">
        <f t="shared" si="45"/>
        <v>15500</v>
      </c>
    </row>
    <row r="399" spans="1:6" x14ac:dyDescent="0.25">
      <c r="A399" s="2"/>
      <c r="B399" s="26" t="s">
        <v>361</v>
      </c>
      <c r="C399" s="259" t="s">
        <v>178</v>
      </c>
      <c r="D399" s="271">
        <v>4046</v>
      </c>
      <c r="E399" s="12">
        <v>4073.77</v>
      </c>
      <c r="F399" s="87">
        <v>11401</v>
      </c>
    </row>
    <row r="400" spans="1:6" x14ac:dyDescent="0.25">
      <c r="A400" s="2"/>
      <c r="B400" s="26" t="s">
        <v>362</v>
      </c>
      <c r="C400" s="259" t="s">
        <v>179</v>
      </c>
      <c r="D400" s="277">
        <v>1454</v>
      </c>
      <c r="E400" s="12">
        <v>1464.52</v>
      </c>
      <c r="F400" s="87">
        <v>4099</v>
      </c>
    </row>
    <row r="401" spans="1:6" x14ac:dyDescent="0.25">
      <c r="A401" s="27"/>
      <c r="B401" s="60"/>
      <c r="C401" s="276" t="s">
        <v>359</v>
      </c>
      <c r="D401" s="278">
        <f t="shared" ref="D401:F401" si="46">SUM(D402:D405)</f>
        <v>100000</v>
      </c>
      <c r="E401" s="101">
        <f t="shared" si="46"/>
        <v>74000</v>
      </c>
      <c r="F401" s="101">
        <f t="shared" si="46"/>
        <v>74000</v>
      </c>
    </row>
    <row r="402" spans="1:6" x14ac:dyDescent="0.25">
      <c r="A402" s="2"/>
      <c r="B402" s="26" t="s">
        <v>433</v>
      </c>
      <c r="C402" s="259" t="s">
        <v>182</v>
      </c>
      <c r="D402" s="272">
        <v>0</v>
      </c>
      <c r="E402" s="12">
        <v>0</v>
      </c>
      <c r="F402" s="87">
        <v>0</v>
      </c>
    </row>
    <row r="403" spans="1:6" x14ac:dyDescent="0.25">
      <c r="A403" s="2"/>
      <c r="B403" s="26" t="s">
        <v>433</v>
      </c>
      <c r="C403" s="259" t="s">
        <v>183</v>
      </c>
      <c r="D403" s="273">
        <v>100000</v>
      </c>
      <c r="E403" s="12">
        <v>74000</v>
      </c>
      <c r="F403" s="87">
        <v>74000</v>
      </c>
    </row>
    <row r="404" spans="1:6" x14ac:dyDescent="0.25">
      <c r="A404" s="2"/>
      <c r="B404" s="26" t="s">
        <v>363</v>
      </c>
      <c r="C404" s="259" t="s">
        <v>434</v>
      </c>
      <c r="D404" s="273">
        <v>0</v>
      </c>
      <c r="E404" s="12">
        <v>0</v>
      </c>
      <c r="F404" s="87">
        <v>0</v>
      </c>
    </row>
    <row r="405" spans="1:6" x14ac:dyDescent="0.25">
      <c r="A405" s="2"/>
      <c r="B405" s="26" t="s">
        <v>488</v>
      </c>
      <c r="C405" s="259" t="s">
        <v>489</v>
      </c>
      <c r="D405" s="277">
        <v>0</v>
      </c>
      <c r="E405" s="12">
        <v>0</v>
      </c>
      <c r="F405" s="87">
        <v>0</v>
      </c>
    </row>
    <row r="406" spans="1:6" x14ac:dyDescent="0.25">
      <c r="A406" s="61"/>
      <c r="B406" s="62"/>
      <c r="C406" s="276" t="s">
        <v>360</v>
      </c>
      <c r="D406" s="278">
        <f t="shared" ref="D406:F406" si="47">SUM(D407:D410)</f>
        <v>4000</v>
      </c>
      <c r="E406" s="101">
        <f t="shared" si="47"/>
        <v>4000</v>
      </c>
      <c r="F406" s="101">
        <f t="shared" si="47"/>
        <v>4000</v>
      </c>
    </row>
    <row r="407" spans="1:6" x14ac:dyDescent="0.25">
      <c r="B407" s="26" t="s">
        <v>419</v>
      </c>
      <c r="C407" s="259" t="s">
        <v>178</v>
      </c>
      <c r="D407" s="271">
        <v>130</v>
      </c>
      <c r="E407" s="12">
        <v>130</v>
      </c>
      <c r="F407" s="87">
        <v>130</v>
      </c>
    </row>
    <row r="408" spans="1:6" x14ac:dyDescent="0.25">
      <c r="B408" s="26" t="s">
        <v>420</v>
      </c>
      <c r="C408" s="259" t="s">
        <v>179</v>
      </c>
      <c r="D408" s="273">
        <v>45</v>
      </c>
      <c r="E408" s="12">
        <v>45</v>
      </c>
      <c r="F408" s="87">
        <v>45</v>
      </c>
    </row>
    <row r="409" spans="1:6" x14ac:dyDescent="0.25">
      <c r="B409" s="26" t="s">
        <v>364</v>
      </c>
      <c r="C409" s="259" t="s">
        <v>184</v>
      </c>
      <c r="D409" s="273">
        <v>2190</v>
      </c>
      <c r="E409" s="12">
        <v>2190</v>
      </c>
      <c r="F409" s="87">
        <v>2190</v>
      </c>
    </row>
    <row r="410" spans="1:6" x14ac:dyDescent="0.25">
      <c r="B410" s="26" t="s">
        <v>365</v>
      </c>
      <c r="C410" s="259" t="s">
        <v>185</v>
      </c>
      <c r="D410" s="277">
        <v>1635</v>
      </c>
      <c r="E410" s="12">
        <v>1635</v>
      </c>
      <c r="F410" s="87">
        <v>1635</v>
      </c>
    </row>
    <row r="411" spans="1:6" x14ac:dyDescent="0.25">
      <c r="A411" s="61"/>
      <c r="B411" s="60"/>
      <c r="C411" s="59" t="s">
        <v>366</v>
      </c>
      <c r="D411" s="101">
        <f t="shared" ref="D411:F411" si="48">SUM(D412:D414)</f>
        <v>5000</v>
      </c>
      <c r="E411" s="101">
        <f t="shared" si="48"/>
        <v>5000</v>
      </c>
      <c r="F411" s="101">
        <f t="shared" si="48"/>
        <v>5000</v>
      </c>
    </row>
    <row r="412" spans="1:6" x14ac:dyDescent="0.25">
      <c r="B412" s="26" t="s">
        <v>367</v>
      </c>
      <c r="C412" s="259" t="s">
        <v>187</v>
      </c>
      <c r="D412" s="271">
        <v>1000</v>
      </c>
      <c r="E412" s="12">
        <v>1000</v>
      </c>
      <c r="F412" s="87">
        <v>1000</v>
      </c>
    </row>
    <row r="413" spans="1:6" x14ac:dyDescent="0.25">
      <c r="B413" s="26" t="s">
        <v>368</v>
      </c>
      <c r="C413" s="259" t="s">
        <v>370</v>
      </c>
      <c r="D413" s="273">
        <v>3500</v>
      </c>
      <c r="E413" s="12">
        <v>3500</v>
      </c>
      <c r="F413" s="87">
        <v>3500</v>
      </c>
    </row>
    <row r="414" spans="1:6" x14ac:dyDescent="0.25">
      <c r="B414" s="26" t="s">
        <v>369</v>
      </c>
      <c r="C414" s="259" t="s">
        <v>111</v>
      </c>
      <c r="D414" s="277">
        <v>500</v>
      </c>
      <c r="E414" s="12">
        <v>500</v>
      </c>
      <c r="F414" s="87">
        <v>500</v>
      </c>
    </row>
    <row r="415" spans="1:6" x14ac:dyDescent="0.25">
      <c r="A415" s="61"/>
      <c r="B415" s="58"/>
      <c r="C415" s="276" t="s">
        <v>377</v>
      </c>
      <c r="D415" s="278">
        <f>SUM(D416:D426)</f>
        <v>26650</v>
      </c>
      <c r="E415" s="101">
        <f>SUM(E416:E426)</f>
        <v>26650</v>
      </c>
      <c r="F415" s="101">
        <f>SUM(F416:F426)</f>
        <v>26650</v>
      </c>
    </row>
    <row r="416" spans="1:6" x14ac:dyDescent="0.25">
      <c r="B416" s="26" t="s">
        <v>371</v>
      </c>
      <c r="C416" s="259" t="s">
        <v>178</v>
      </c>
      <c r="D416" s="271">
        <v>18878</v>
      </c>
      <c r="E416" s="12">
        <v>15736.77</v>
      </c>
      <c r="F416" s="87">
        <v>18878</v>
      </c>
    </row>
    <row r="417" spans="1:6" x14ac:dyDescent="0.25">
      <c r="B417" s="26" t="s">
        <v>373</v>
      </c>
      <c r="C417" s="259" t="s">
        <v>350</v>
      </c>
      <c r="D417" s="273">
        <v>797</v>
      </c>
      <c r="E417" s="12">
        <v>2599.3200000000002</v>
      </c>
      <c r="F417" s="87">
        <v>797</v>
      </c>
    </row>
    <row r="418" spans="1:6" x14ac:dyDescent="0.25">
      <c r="B418" s="26" t="s">
        <v>374</v>
      </c>
      <c r="C418" s="259" t="s">
        <v>179</v>
      </c>
      <c r="D418" s="273">
        <v>6875</v>
      </c>
      <c r="E418" s="12">
        <v>7363.1</v>
      </c>
      <c r="F418" s="87">
        <v>6875</v>
      </c>
    </row>
    <row r="419" spans="1:6" x14ac:dyDescent="0.25">
      <c r="B419" s="26" t="s">
        <v>759</v>
      </c>
      <c r="C419" s="259" t="s">
        <v>760</v>
      </c>
      <c r="D419" s="273">
        <v>0</v>
      </c>
      <c r="E419" s="12">
        <v>485.1</v>
      </c>
      <c r="F419" s="87">
        <v>0</v>
      </c>
    </row>
    <row r="420" spans="1:6" x14ac:dyDescent="0.25">
      <c r="B420" s="26" t="s">
        <v>372</v>
      </c>
      <c r="C420" s="259" t="s">
        <v>186</v>
      </c>
      <c r="D420" s="273">
        <v>0</v>
      </c>
      <c r="E420" s="12">
        <v>0</v>
      </c>
      <c r="F420" s="87">
        <v>0</v>
      </c>
    </row>
    <row r="421" spans="1:6" x14ac:dyDescent="0.25">
      <c r="B421" s="26" t="s">
        <v>761</v>
      </c>
      <c r="C421" s="259" t="s">
        <v>755</v>
      </c>
      <c r="D421" s="273">
        <v>0</v>
      </c>
      <c r="E421" s="12">
        <v>131.78</v>
      </c>
      <c r="F421" s="87">
        <v>0</v>
      </c>
    </row>
    <row r="422" spans="1:6" x14ac:dyDescent="0.25">
      <c r="B422" s="26" t="s">
        <v>762</v>
      </c>
      <c r="C422" s="259" t="s">
        <v>94</v>
      </c>
      <c r="D422" s="273">
        <v>0</v>
      </c>
      <c r="E422" s="12">
        <v>162.18</v>
      </c>
      <c r="F422" s="87">
        <v>0</v>
      </c>
    </row>
    <row r="423" spans="1:6" x14ac:dyDescent="0.25">
      <c r="B423" s="28" t="s">
        <v>375</v>
      </c>
      <c r="C423" s="280" t="s">
        <v>376</v>
      </c>
      <c r="D423" s="277">
        <v>100</v>
      </c>
      <c r="E423" s="12">
        <v>100</v>
      </c>
      <c r="F423" s="87">
        <v>100</v>
      </c>
    </row>
    <row r="424" spans="1:6" x14ac:dyDescent="0.25">
      <c r="B424" s="28" t="s">
        <v>763</v>
      </c>
      <c r="C424" s="280" t="s">
        <v>22</v>
      </c>
      <c r="D424" s="272">
        <v>0</v>
      </c>
      <c r="E424" s="12">
        <v>71.75</v>
      </c>
      <c r="F424" s="87">
        <v>0</v>
      </c>
    </row>
    <row r="425" spans="1:6" x14ac:dyDescent="0.25">
      <c r="B425" s="28" t="s">
        <v>293</v>
      </c>
      <c r="C425" s="280" t="s">
        <v>390</v>
      </c>
      <c r="D425" s="273">
        <v>0</v>
      </c>
      <c r="E425" s="12">
        <v>0</v>
      </c>
      <c r="F425" s="87">
        <v>0</v>
      </c>
    </row>
    <row r="426" spans="1:6" x14ac:dyDescent="0.25">
      <c r="B426" s="28" t="s">
        <v>438</v>
      </c>
      <c r="C426" s="280" t="s">
        <v>181</v>
      </c>
      <c r="D426" s="277">
        <v>0</v>
      </c>
      <c r="E426" s="12">
        <v>0</v>
      </c>
      <c r="F426" s="87">
        <v>0</v>
      </c>
    </row>
    <row r="427" spans="1:6" x14ac:dyDescent="0.25">
      <c r="A427" s="61"/>
      <c r="B427" s="60"/>
      <c r="C427" s="59" t="s">
        <v>384</v>
      </c>
      <c r="D427" s="101">
        <f t="shared" ref="D427:F427" si="49">SUM(D428:D433)</f>
        <v>5000</v>
      </c>
      <c r="E427" s="101">
        <f t="shared" si="49"/>
        <v>5000</v>
      </c>
      <c r="F427" s="101">
        <f t="shared" si="49"/>
        <v>4970</v>
      </c>
    </row>
    <row r="428" spans="1:6" x14ac:dyDescent="0.25">
      <c r="B428" s="26" t="s">
        <v>385</v>
      </c>
      <c r="C428" s="259" t="s">
        <v>178</v>
      </c>
      <c r="D428" s="271">
        <v>3180</v>
      </c>
      <c r="E428" s="12">
        <v>3180</v>
      </c>
      <c r="F428" s="87">
        <v>3180</v>
      </c>
    </row>
    <row r="429" spans="1:6" x14ac:dyDescent="0.25">
      <c r="B429" s="26" t="s">
        <v>386</v>
      </c>
      <c r="C429" s="259" t="s">
        <v>179</v>
      </c>
      <c r="D429" s="273">
        <v>1090</v>
      </c>
      <c r="E429" s="12">
        <v>1090</v>
      </c>
      <c r="F429" s="87">
        <v>1090</v>
      </c>
    </row>
    <row r="430" spans="1:6" x14ac:dyDescent="0.25">
      <c r="B430" s="26" t="s">
        <v>387</v>
      </c>
      <c r="C430" s="259" t="s">
        <v>187</v>
      </c>
      <c r="D430" s="273">
        <v>0</v>
      </c>
      <c r="E430" s="12">
        <v>0</v>
      </c>
      <c r="F430" s="87">
        <v>0</v>
      </c>
    </row>
    <row r="431" spans="1:6" x14ac:dyDescent="0.25">
      <c r="B431" s="26" t="s">
        <v>410</v>
      </c>
      <c r="C431" s="259" t="s">
        <v>411</v>
      </c>
      <c r="D431" s="273">
        <v>30</v>
      </c>
      <c r="E431" s="12">
        <v>30</v>
      </c>
      <c r="F431" s="87">
        <v>0</v>
      </c>
    </row>
    <row r="432" spans="1:6" x14ac:dyDescent="0.25">
      <c r="B432" s="26" t="s">
        <v>388</v>
      </c>
      <c r="C432" s="259" t="s">
        <v>188</v>
      </c>
      <c r="D432" s="273">
        <v>700</v>
      </c>
      <c r="E432" s="12">
        <v>700</v>
      </c>
      <c r="F432" s="87">
        <v>700</v>
      </c>
    </row>
    <row r="433" spans="1:9" x14ac:dyDescent="0.25">
      <c r="B433" s="26" t="s">
        <v>389</v>
      </c>
      <c r="C433" s="259" t="s">
        <v>390</v>
      </c>
      <c r="D433" s="277">
        <v>0</v>
      </c>
      <c r="E433" s="12">
        <v>0</v>
      </c>
      <c r="F433" s="87">
        <v>0</v>
      </c>
    </row>
    <row r="434" spans="1:9" x14ac:dyDescent="0.25">
      <c r="A434" s="61"/>
      <c r="B434" s="60"/>
      <c r="C434" s="59" t="s">
        <v>391</v>
      </c>
      <c r="D434" s="101">
        <f t="shared" ref="D434:F434" si="50">SUM(D435:D438)</f>
        <v>2000</v>
      </c>
      <c r="E434" s="101">
        <f t="shared" si="50"/>
        <v>0</v>
      </c>
      <c r="F434" s="101">
        <f t="shared" si="50"/>
        <v>0</v>
      </c>
    </row>
    <row r="435" spans="1:9" x14ac:dyDescent="0.25">
      <c r="B435" s="26" t="s">
        <v>392</v>
      </c>
      <c r="C435" s="259" t="s">
        <v>178</v>
      </c>
      <c r="D435" s="271">
        <v>2000</v>
      </c>
      <c r="E435" s="12">
        <v>0</v>
      </c>
      <c r="F435" s="87">
        <v>0</v>
      </c>
    </row>
    <row r="436" spans="1:9" x14ac:dyDescent="0.25">
      <c r="B436" s="26" t="s">
        <v>393</v>
      </c>
      <c r="C436" s="259" t="s">
        <v>179</v>
      </c>
      <c r="D436" s="273">
        <v>0</v>
      </c>
      <c r="E436" s="12">
        <v>0</v>
      </c>
      <c r="F436" s="87">
        <v>0</v>
      </c>
    </row>
    <row r="437" spans="1:9" x14ac:dyDescent="0.25">
      <c r="B437" s="26" t="s">
        <v>452</v>
      </c>
      <c r="C437" s="259" t="s">
        <v>188</v>
      </c>
      <c r="D437" s="273">
        <v>0</v>
      </c>
      <c r="E437" s="12">
        <v>0</v>
      </c>
      <c r="F437" s="87">
        <v>0</v>
      </c>
    </row>
    <row r="438" spans="1:9" x14ac:dyDescent="0.25">
      <c r="B438" s="26" t="s">
        <v>453</v>
      </c>
      <c r="C438" s="259" t="s">
        <v>390</v>
      </c>
      <c r="D438" s="277">
        <v>0</v>
      </c>
      <c r="E438" s="12">
        <v>0</v>
      </c>
      <c r="F438" s="87">
        <v>0</v>
      </c>
    </row>
    <row r="439" spans="1:9" x14ac:dyDescent="0.25">
      <c r="A439" s="61"/>
      <c r="B439" s="60"/>
      <c r="C439" s="276" t="s">
        <v>691</v>
      </c>
      <c r="D439" s="101">
        <f>SUM(D440:D442)</f>
        <v>67734.570000000007</v>
      </c>
      <c r="E439" s="101">
        <f>SUM(E440:E442)</f>
        <v>67734.569999999992</v>
      </c>
      <c r="F439" s="101">
        <f>SUM(F440:F442)</f>
        <v>67734.570000000007</v>
      </c>
      <c r="G439" s="24"/>
      <c r="H439" s="24"/>
      <c r="I439" s="24"/>
    </row>
    <row r="440" spans="1:9" x14ac:dyDescent="0.25">
      <c r="B440" s="26" t="s">
        <v>697</v>
      </c>
      <c r="C440" s="259" t="s">
        <v>178</v>
      </c>
      <c r="D440" s="271">
        <v>49823.15</v>
      </c>
      <c r="E440" s="271">
        <v>47669.35</v>
      </c>
      <c r="F440" s="12">
        <v>49823.15</v>
      </c>
      <c r="G440" s="12"/>
      <c r="H440" s="12"/>
      <c r="I440" s="12"/>
    </row>
    <row r="441" spans="1:9" x14ac:dyDescent="0.25">
      <c r="B441" s="26" t="s">
        <v>698</v>
      </c>
      <c r="C441" s="259" t="s">
        <v>179</v>
      </c>
      <c r="D441" s="273">
        <v>17911.419999999998</v>
      </c>
      <c r="E441" s="273">
        <v>17911.419999999998</v>
      </c>
      <c r="F441" s="12">
        <v>17911.419999999998</v>
      </c>
      <c r="G441" s="12"/>
      <c r="H441" s="12"/>
      <c r="I441" s="12"/>
    </row>
    <row r="442" spans="1:9" x14ac:dyDescent="0.25">
      <c r="B442" s="26" t="s">
        <v>702</v>
      </c>
      <c r="C442" s="259" t="s">
        <v>692</v>
      </c>
      <c r="D442" s="269">
        <v>0</v>
      </c>
      <c r="E442" s="277">
        <v>2153.8000000000002</v>
      </c>
      <c r="F442" s="12">
        <v>0</v>
      </c>
      <c r="G442" s="12"/>
      <c r="H442" s="12"/>
      <c r="I442" s="12"/>
    </row>
    <row r="443" spans="1:9" x14ac:dyDescent="0.25">
      <c r="A443" s="61"/>
      <c r="B443" s="60"/>
      <c r="C443" s="276" t="s">
        <v>693</v>
      </c>
      <c r="D443" s="278">
        <f>SUM(D444:D446)</f>
        <v>182667.72</v>
      </c>
      <c r="E443" s="278">
        <f>SUM(E444:E446)</f>
        <v>182667.72</v>
      </c>
      <c r="F443" s="101">
        <f>SUM(F444:F446)</f>
        <v>0</v>
      </c>
      <c r="G443" s="24"/>
      <c r="H443" s="24"/>
    </row>
    <row r="444" spans="1:9" x14ac:dyDescent="0.25">
      <c r="B444" s="26" t="s">
        <v>699</v>
      </c>
      <c r="C444" s="259" t="s">
        <v>178</v>
      </c>
      <c r="D444" s="273">
        <v>134363.9</v>
      </c>
      <c r="E444" s="271">
        <v>126172.7</v>
      </c>
      <c r="F444" s="87">
        <v>0</v>
      </c>
      <c r="G444" s="12"/>
      <c r="H444" s="12"/>
    </row>
    <row r="445" spans="1:9" x14ac:dyDescent="0.25">
      <c r="B445" s="26" t="s">
        <v>700</v>
      </c>
      <c r="C445" s="259" t="s">
        <v>179</v>
      </c>
      <c r="D445" s="273">
        <v>48303.82</v>
      </c>
      <c r="E445" s="273">
        <v>48303.82</v>
      </c>
      <c r="F445" s="87">
        <v>0</v>
      </c>
      <c r="G445" s="12"/>
      <c r="H445" s="12"/>
    </row>
    <row r="446" spans="1:9" x14ac:dyDescent="0.25">
      <c r="B446" s="26" t="s">
        <v>701</v>
      </c>
      <c r="C446" s="259" t="s">
        <v>694</v>
      </c>
      <c r="D446" s="273">
        <v>0</v>
      </c>
      <c r="E446" s="273">
        <v>8191.2</v>
      </c>
      <c r="F446" s="87">
        <v>0</v>
      </c>
      <c r="G446" s="12"/>
      <c r="H446" s="12"/>
    </row>
    <row r="447" spans="1:9" x14ac:dyDescent="0.25">
      <c r="A447" s="61"/>
      <c r="B447" s="60" t="s">
        <v>695</v>
      </c>
      <c r="C447" s="281" t="s">
        <v>696</v>
      </c>
      <c r="D447" s="283">
        <v>0</v>
      </c>
      <c r="E447" s="283">
        <v>0</v>
      </c>
      <c r="F447" s="195">
        <v>0</v>
      </c>
      <c r="G447" s="12"/>
      <c r="H447" s="12"/>
      <c r="I447" s="12"/>
    </row>
    <row r="448" spans="1:9" x14ac:dyDescent="0.25">
      <c r="A448" s="27"/>
      <c r="B448" s="60" t="s">
        <v>488</v>
      </c>
      <c r="C448" s="281" t="s">
        <v>489</v>
      </c>
      <c r="D448" s="283">
        <v>0</v>
      </c>
      <c r="E448" s="283">
        <v>0</v>
      </c>
      <c r="F448" s="195">
        <v>0</v>
      </c>
      <c r="G448" s="12"/>
      <c r="H448" s="12"/>
      <c r="I448" s="12"/>
    </row>
    <row r="449" spans="1:6" x14ac:dyDescent="0.25">
      <c r="A449" s="32" t="s">
        <v>56</v>
      </c>
      <c r="B449" s="48"/>
      <c r="C449" s="282"/>
      <c r="D449" s="284">
        <f>D434+D427+D415+D411+D406+D401+D398+D390++D384+D381+D439+D443</f>
        <v>426179.29000000004</v>
      </c>
      <c r="E449" s="97">
        <f>E434+E427+E415+E411+E406+E401+E398+E390++E384+E381+E439+E443</f>
        <v>398327.01</v>
      </c>
      <c r="F449" s="97">
        <f>F434+F427+F415+F411+F406+F401+F398+F390++F384+F381+F439+F443</f>
        <v>225604.57</v>
      </c>
    </row>
    <row r="450" spans="1:6" x14ac:dyDescent="0.25">
      <c r="A450" s="56"/>
      <c r="B450" s="26">
        <v>711001</v>
      </c>
      <c r="C450" s="23" t="s">
        <v>463</v>
      </c>
      <c r="D450" s="12">
        <v>0</v>
      </c>
      <c r="E450" s="12">
        <v>0</v>
      </c>
      <c r="F450" s="87">
        <v>0</v>
      </c>
    </row>
    <row r="451" spans="1:6" x14ac:dyDescent="0.25">
      <c r="A451" s="56"/>
      <c r="B451" s="26">
        <v>711001</v>
      </c>
      <c r="C451" s="23" t="s">
        <v>464</v>
      </c>
      <c r="D451" s="12">
        <v>0</v>
      </c>
      <c r="E451" s="12">
        <v>0</v>
      </c>
      <c r="F451" s="87">
        <v>0</v>
      </c>
    </row>
    <row r="452" spans="1:6" x14ac:dyDescent="0.25">
      <c r="A452" s="56"/>
      <c r="B452" s="26" t="s">
        <v>703</v>
      </c>
      <c r="C452" s="23" t="s">
        <v>704</v>
      </c>
      <c r="D452" s="12">
        <v>1500</v>
      </c>
      <c r="E452" s="12">
        <v>1500</v>
      </c>
      <c r="F452" s="87">
        <v>1500</v>
      </c>
    </row>
    <row r="453" spans="1:6" x14ac:dyDescent="0.25">
      <c r="A453" s="56"/>
      <c r="B453" s="26" t="s">
        <v>705</v>
      </c>
      <c r="C453" s="23" t="s">
        <v>706</v>
      </c>
      <c r="D453" s="12">
        <v>0</v>
      </c>
      <c r="E453" s="12">
        <v>0</v>
      </c>
      <c r="F453" s="87">
        <v>0</v>
      </c>
    </row>
    <row r="454" spans="1:6" x14ac:dyDescent="0.25">
      <c r="A454" s="56"/>
      <c r="B454" s="26"/>
      <c r="C454" s="23" t="s">
        <v>88</v>
      </c>
      <c r="D454" s="12">
        <v>0</v>
      </c>
      <c r="E454" s="12">
        <v>32063.08</v>
      </c>
      <c r="F454" s="87">
        <v>32063.08</v>
      </c>
    </row>
    <row r="455" spans="1:6" x14ac:dyDescent="0.25">
      <c r="A455" s="56"/>
      <c r="B455" s="26" t="s">
        <v>707</v>
      </c>
      <c r="C455" s="23" t="s">
        <v>721</v>
      </c>
      <c r="D455" s="12">
        <v>0</v>
      </c>
      <c r="E455" s="12">
        <v>0</v>
      </c>
      <c r="F455" s="87">
        <v>0</v>
      </c>
    </row>
    <row r="456" spans="1:6" x14ac:dyDescent="0.25">
      <c r="A456" s="56"/>
      <c r="B456" s="26">
        <v>714004</v>
      </c>
      <c r="C456" s="23" t="s">
        <v>629</v>
      </c>
      <c r="D456" s="12">
        <v>0</v>
      </c>
      <c r="E456" s="12">
        <v>0</v>
      </c>
      <c r="F456" s="87">
        <v>0</v>
      </c>
    </row>
    <row r="457" spans="1:6" x14ac:dyDescent="0.25">
      <c r="A457" s="56"/>
      <c r="B457" s="26"/>
      <c r="C457" s="23" t="s">
        <v>734</v>
      </c>
      <c r="D457" s="12">
        <v>0</v>
      </c>
      <c r="E457" s="12">
        <v>5300</v>
      </c>
      <c r="F457" s="87">
        <v>2000</v>
      </c>
    </row>
    <row r="458" spans="1:6" x14ac:dyDescent="0.25">
      <c r="B458" s="28">
        <v>717001</v>
      </c>
      <c r="C458" s="31" t="s">
        <v>76</v>
      </c>
      <c r="D458" s="24">
        <f>SUM(D459:D501)</f>
        <v>528213.02</v>
      </c>
      <c r="E458" s="24">
        <f>SUM(E459:E497)</f>
        <v>2910028.7279999997</v>
      </c>
      <c r="F458" s="24">
        <f>SUM(F459:F501)</f>
        <v>3574665.13</v>
      </c>
    </row>
    <row r="459" spans="1:6" x14ac:dyDescent="0.25">
      <c r="B459" s="81"/>
      <c r="C459" s="30" t="s">
        <v>439</v>
      </c>
      <c r="D459" s="64">
        <v>0</v>
      </c>
      <c r="E459" s="64">
        <v>0</v>
      </c>
      <c r="F459" s="64">
        <v>0</v>
      </c>
    </row>
    <row r="460" spans="1:6" x14ac:dyDescent="0.25">
      <c r="B460" s="81"/>
      <c r="C460" s="30" t="s">
        <v>494</v>
      </c>
      <c r="D460" s="64">
        <v>0</v>
      </c>
      <c r="E460" s="64">
        <v>0</v>
      </c>
      <c r="F460" s="64">
        <v>0</v>
      </c>
    </row>
    <row r="461" spans="1:6" x14ac:dyDescent="0.25">
      <c r="B461" s="81"/>
      <c r="C461" s="94" t="s">
        <v>470</v>
      </c>
      <c r="D461" s="64">
        <v>0</v>
      </c>
      <c r="E461" s="64">
        <v>0</v>
      </c>
      <c r="F461" s="64">
        <v>0</v>
      </c>
    </row>
    <row r="462" spans="1:6" x14ac:dyDescent="0.25">
      <c r="B462" s="81"/>
      <c r="C462" s="94" t="s">
        <v>490</v>
      </c>
      <c r="D462" s="64">
        <v>0</v>
      </c>
      <c r="E462" s="64">
        <v>0</v>
      </c>
      <c r="F462" s="64">
        <v>0</v>
      </c>
    </row>
    <row r="463" spans="1:6" x14ac:dyDescent="0.25">
      <c r="B463" s="81"/>
      <c r="C463" s="35" t="s">
        <v>471</v>
      </c>
      <c r="D463" s="64">
        <v>0</v>
      </c>
      <c r="E463" s="64">
        <v>0</v>
      </c>
      <c r="F463" s="64">
        <v>0</v>
      </c>
    </row>
    <row r="464" spans="1:6" x14ac:dyDescent="0.25">
      <c r="B464" s="81"/>
      <c r="C464" s="35" t="s">
        <v>473</v>
      </c>
      <c r="D464" s="64">
        <v>0</v>
      </c>
      <c r="E464" s="64">
        <v>0</v>
      </c>
      <c r="F464" s="64">
        <v>0</v>
      </c>
    </row>
    <row r="465" spans="2:6" x14ac:dyDescent="0.25">
      <c r="B465" s="81"/>
      <c r="C465" s="35" t="s">
        <v>472</v>
      </c>
      <c r="D465" s="64">
        <v>0</v>
      </c>
      <c r="E465" s="64">
        <v>0</v>
      </c>
      <c r="F465" s="64">
        <v>0</v>
      </c>
    </row>
    <row r="466" spans="2:6" x14ac:dyDescent="0.25">
      <c r="B466" s="81"/>
      <c r="C466" s="35" t="s">
        <v>475</v>
      </c>
      <c r="D466" s="64">
        <v>0</v>
      </c>
      <c r="E466" s="64">
        <v>0</v>
      </c>
      <c r="F466" s="64">
        <v>0</v>
      </c>
    </row>
    <row r="467" spans="2:6" x14ac:dyDescent="0.25">
      <c r="B467" s="81"/>
      <c r="C467" s="35" t="s">
        <v>474</v>
      </c>
      <c r="D467" s="64">
        <v>0</v>
      </c>
      <c r="E467" s="64">
        <v>0</v>
      </c>
      <c r="F467" s="64">
        <v>0</v>
      </c>
    </row>
    <row r="468" spans="2:6" x14ac:dyDescent="0.25">
      <c r="B468" s="81"/>
      <c r="C468" s="35" t="s">
        <v>482</v>
      </c>
      <c r="D468" s="64">
        <v>0</v>
      </c>
      <c r="E468" s="64">
        <v>0</v>
      </c>
      <c r="F468" s="64">
        <v>0</v>
      </c>
    </row>
    <row r="469" spans="2:6" x14ac:dyDescent="0.25">
      <c r="B469" s="81"/>
      <c r="C469" s="190" t="s">
        <v>477</v>
      </c>
      <c r="D469" s="64">
        <v>42000</v>
      </c>
      <c r="E469" s="64">
        <v>42000</v>
      </c>
      <c r="F469" s="64">
        <v>42000</v>
      </c>
    </row>
    <row r="470" spans="2:6" x14ac:dyDescent="0.25">
      <c r="B470" s="81"/>
      <c r="C470" s="35" t="s">
        <v>479</v>
      </c>
      <c r="D470" s="64">
        <v>0</v>
      </c>
      <c r="E470" s="64">
        <v>0</v>
      </c>
      <c r="F470" s="64">
        <v>0</v>
      </c>
    </row>
    <row r="471" spans="2:6" x14ac:dyDescent="0.25">
      <c r="B471" s="81"/>
      <c r="C471" s="35" t="s">
        <v>480</v>
      </c>
      <c r="D471" s="64">
        <v>0</v>
      </c>
      <c r="E471" s="64">
        <v>0</v>
      </c>
      <c r="F471" s="64">
        <v>0</v>
      </c>
    </row>
    <row r="472" spans="2:6" x14ac:dyDescent="0.25">
      <c r="B472" s="81"/>
      <c r="C472" s="35" t="s">
        <v>476</v>
      </c>
      <c r="D472" s="64">
        <v>0</v>
      </c>
      <c r="E472" s="64">
        <v>0</v>
      </c>
      <c r="F472" s="64">
        <v>0</v>
      </c>
    </row>
    <row r="473" spans="2:6" x14ac:dyDescent="0.25">
      <c r="B473" s="81"/>
      <c r="C473" s="35" t="s">
        <v>716</v>
      </c>
      <c r="D473" s="64">
        <v>0</v>
      </c>
      <c r="E473" s="64">
        <v>0</v>
      </c>
      <c r="F473" s="64">
        <v>0</v>
      </c>
    </row>
    <row r="474" spans="2:6" x14ac:dyDescent="0.25">
      <c r="B474" s="81"/>
      <c r="C474" s="190" t="s">
        <v>633</v>
      </c>
      <c r="D474" s="64">
        <v>207970.76</v>
      </c>
      <c r="E474" s="64">
        <v>212820.61</v>
      </c>
      <c r="F474" s="64">
        <v>0</v>
      </c>
    </row>
    <row r="475" spans="2:6" x14ac:dyDescent="0.25">
      <c r="B475" s="81"/>
      <c r="C475" s="190" t="s">
        <v>602</v>
      </c>
      <c r="D475" s="64">
        <v>20000</v>
      </c>
      <c r="E475" s="64">
        <v>0</v>
      </c>
      <c r="F475" s="64">
        <v>20000</v>
      </c>
    </row>
    <row r="476" spans="2:6" x14ac:dyDescent="0.25">
      <c r="B476" s="81"/>
      <c r="C476" s="190" t="s">
        <v>630</v>
      </c>
      <c r="D476" s="64">
        <v>0</v>
      </c>
      <c r="E476" s="64">
        <v>0</v>
      </c>
      <c r="F476" s="64">
        <v>0</v>
      </c>
    </row>
    <row r="477" spans="2:6" x14ac:dyDescent="0.25">
      <c r="B477" s="81"/>
      <c r="C477" s="190" t="s">
        <v>493</v>
      </c>
      <c r="D477" s="64">
        <v>0</v>
      </c>
      <c r="E477" s="64">
        <v>0</v>
      </c>
      <c r="F477" s="64">
        <v>0</v>
      </c>
    </row>
    <row r="478" spans="2:6" x14ac:dyDescent="0.25">
      <c r="B478" s="81"/>
      <c r="C478" s="190" t="s">
        <v>601</v>
      </c>
      <c r="D478" s="64">
        <v>0</v>
      </c>
      <c r="E478" s="64">
        <v>0</v>
      </c>
      <c r="F478" s="64">
        <v>0</v>
      </c>
    </row>
    <row r="479" spans="2:6" x14ac:dyDescent="0.25">
      <c r="B479" s="81"/>
      <c r="C479" s="190" t="s">
        <v>596</v>
      </c>
      <c r="D479" s="64">
        <v>0</v>
      </c>
      <c r="E479" s="64">
        <v>0</v>
      </c>
      <c r="F479" s="64">
        <v>0</v>
      </c>
    </row>
    <row r="480" spans="2:6" x14ac:dyDescent="0.25">
      <c r="B480" s="81"/>
      <c r="C480" s="190" t="s">
        <v>597</v>
      </c>
      <c r="D480" s="64">
        <v>0</v>
      </c>
      <c r="E480" s="64">
        <v>0</v>
      </c>
      <c r="F480" s="64">
        <v>0</v>
      </c>
    </row>
    <row r="481" spans="2:9" x14ac:dyDescent="0.25">
      <c r="B481" s="81"/>
      <c r="C481" s="190" t="s">
        <v>600</v>
      </c>
      <c r="D481" s="64">
        <v>200000</v>
      </c>
      <c r="E481" s="64">
        <v>200000</v>
      </c>
      <c r="F481" s="64">
        <v>0</v>
      </c>
    </row>
    <row r="482" spans="2:9" x14ac:dyDescent="0.25">
      <c r="B482" s="81"/>
      <c r="C482" s="190" t="s">
        <v>622</v>
      </c>
      <c r="D482" s="64">
        <v>18352.02</v>
      </c>
      <c r="E482" s="64">
        <v>18352.02</v>
      </c>
      <c r="F482" s="64">
        <v>0</v>
      </c>
    </row>
    <row r="483" spans="2:9" x14ac:dyDescent="0.25">
      <c r="B483" s="81"/>
      <c r="C483" s="190" t="s">
        <v>623</v>
      </c>
      <c r="D483" s="64">
        <v>39890.239999999998</v>
      </c>
      <c r="E483" s="64">
        <v>0</v>
      </c>
      <c r="F483" s="64">
        <v>0</v>
      </c>
    </row>
    <row r="484" spans="2:9" x14ac:dyDescent="0.25">
      <c r="B484" s="81"/>
      <c r="C484" s="190" t="s">
        <v>735</v>
      </c>
      <c r="D484" s="64">
        <v>0</v>
      </c>
      <c r="E484" s="64">
        <v>23669.06</v>
      </c>
      <c r="F484" s="64">
        <v>0</v>
      </c>
    </row>
    <row r="485" spans="2:9" x14ac:dyDescent="0.25">
      <c r="B485" s="81"/>
      <c r="C485" s="190" t="s">
        <v>736</v>
      </c>
      <c r="D485" s="64">
        <v>0</v>
      </c>
      <c r="E485" s="64">
        <v>16920.777999999998</v>
      </c>
      <c r="F485" s="64">
        <v>0</v>
      </c>
    </row>
    <row r="486" spans="2:9" ht="59.25" customHeight="1" x14ac:dyDescent="0.25">
      <c r="B486" s="81"/>
      <c r="C486" s="196" t="s">
        <v>615</v>
      </c>
      <c r="D486" s="197">
        <v>0</v>
      </c>
      <c r="E486" s="197">
        <v>0</v>
      </c>
      <c r="F486" s="197">
        <v>0</v>
      </c>
      <c r="G486" s="198"/>
      <c r="H486" s="198"/>
      <c r="I486" s="198"/>
    </row>
    <row r="487" spans="2:9" ht="15" customHeight="1" x14ac:dyDescent="0.25">
      <c r="B487" s="81"/>
      <c r="C487" s="193" t="s">
        <v>708</v>
      </c>
      <c r="D487" s="64">
        <v>0</v>
      </c>
      <c r="E487" s="64">
        <v>0</v>
      </c>
      <c r="F487" s="64">
        <v>0</v>
      </c>
    </row>
    <row r="488" spans="2:9" ht="15" customHeight="1" x14ac:dyDescent="0.25">
      <c r="B488" s="81"/>
      <c r="C488" s="193" t="s">
        <v>711</v>
      </c>
      <c r="D488" s="64">
        <v>0</v>
      </c>
      <c r="E488" s="64">
        <v>0</v>
      </c>
      <c r="F488" s="64">
        <v>0</v>
      </c>
    </row>
    <row r="489" spans="2:9" ht="15" customHeight="1" x14ac:dyDescent="0.25">
      <c r="B489" s="81"/>
      <c r="C489" s="193" t="s">
        <v>712</v>
      </c>
      <c r="D489" s="64">
        <v>0</v>
      </c>
      <c r="E489" s="64">
        <v>0</v>
      </c>
      <c r="F489" s="64">
        <v>0</v>
      </c>
    </row>
    <row r="490" spans="2:9" ht="15" customHeight="1" x14ac:dyDescent="0.25">
      <c r="B490" s="81"/>
      <c r="C490" s="193" t="s">
        <v>713</v>
      </c>
      <c r="D490" s="64">
        <v>0</v>
      </c>
      <c r="E490" s="64">
        <v>0</v>
      </c>
      <c r="F490" s="64">
        <v>0</v>
      </c>
    </row>
    <row r="491" spans="2:9" ht="15" customHeight="1" x14ac:dyDescent="0.25">
      <c r="B491" s="81"/>
      <c r="C491" s="193" t="s">
        <v>709</v>
      </c>
      <c r="D491" s="64">
        <v>0</v>
      </c>
      <c r="E491" s="64">
        <v>0</v>
      </c>
      <c r="F491" s="64">
        <v>0</v>
      </c>
    </row>
    <row r="492" spans="2:9" ht="15" customHeight="1" x14ac:dyDescent="0.25">
      <c r="B492" s="81"/>
      <c r="C492" s="193" t="s">
        <v>710</v>
      </c>
      <c r="D492" s="64">
        <v>0</v>
      </c>
      <c r="E492" s="64">
        <v>0</v>
      </c>
      <c r="F492" s="64">
        <v>0</v>
      </c>
    </row>
    <row r="493" spans="2:9" ht="15" customHeight="1" x14ac:dyDescent="0.25">
      <c r="B493" s="81"/>
      <c r="C493" s="193" t="s">
        <v>714</v>
      </c>
      <c r="D493" s="64">
        <v>0</v>
      </c>
      <c r="E493" s="64">
        <v>0</v>
      </c>
      <c r="F493" s="64">
        <v>0</v>
      </c>
    </row>
    <row r="494" spans="2:9" ht="15" customHeight="1" x14ac:dyDescent="0.25">
      <c r="B494" s="81"/>
      <c r="C494" s="193" t="s">
        <v>715</v>
      </c>
      <c r="D494" s="64">
        <v>0</v>
      </c>
      <c r="E494" s="64">
        <v>0</v>
      </c>
      <c r="F494" s="64">
        <v>0</v>
      </c>
    </row>
    <row r="495" spans="2:9" ht="15" customHeight="1" x14ac:dyDescent="0.25">
      <c r="B495" s="81"/>
      <c r="C495" s="193" t="s">
        <v>737</v>
      </c>
      <c r="D495" s="64">
        <v>0</v>
      </c>
      <c r="E495" s="64">
        <v>2341266.2599999998</v>
      </c>
      <c r="F495" s="64">
        <v>2341266.2599999998</v>
      </c>
    </row>
    <row r="496" spans="2:9" ht="15" customHeight="1" x14ac:dyDescent="0.25">
      <c r="B496" s="81"/>
      <c r="C496" s="193" t="s">
        <v>738</v>
      </c>
      <c r="D496" s="64">
        <v>0</v>
      </c>
      <c r="E496" s="64">
        <v>15000</v>
      </c>
      <c r="F496" s="64">
        <v>15000</v>
      </c>
    </row>
    <row r="497" spans="1:9" ht="15" customHeight="1" x14ac:dyDescent="0.25">
      <c r="B497" s="81"/>
      <c r="C497" s="193" t="s">
        <v>739</v>
      </c>
      <c r="D497" s="64">
        <v>0</v>
      </c>
      <c r="E497" s="64">
        <v>40000</v>
      </c>
      <c r="F497" s="64">
        <v>0</v>
      </c>
    </row>
    <row r="498" spans="1:9" ht="15" customHeight="1" x14ac:dyDescent="0.25">
      <c r="B498" s="81"/>
      <c r="C498" s="193" t="s">
        <v>740</v>
      </c>
      <c r="D498" s="64">
        <v>0</v>
      </c>
      <c r="E498" s="64">
        <v>0</v>
      </c>
      <c r="F498" s="64">
        <v>361496.45</v>
      </c>
    </row>
    <row r="499" spans="1:9" ht="15" customHeight="1" x14ac:dyDescent="0.25">
      <c r="B499" s="81"/>
      <c r="C499" s="193" t="s">
        <v>741</v>
      </c>
      <c r="D499" s="64">
        <v>0</v>
      </c>
      <c r="E499" s="64">
        <v>0</v>
      </c>
      <c r="F499" s="64">
        <v>5904</v>
      </c>
    </row>
    <row r="500" spans="1:9" ht="15" customHeight="1" x14ac:dyDescent="0.25">
      <c r="B500" s="81"/>
      <c r="C500" s="193" t="s">
        <v>742</v>
      </c>
      <c r="D500" s="64">
        <v>0</v>
      </c>
      <c r="E500" s="64">
        <v>0</v>
      </c>
      <c r="F500" s="64">
        <v>778998.42</v>
      </c>
    </row>
    <row r="501" spans="1:9" ht="15" customHeight="1" x14ac:dyDescent="0.25">
      <c r="B501" s="81"/>
      <c r="C501" s="193" t="s">
        <v>743</v>
      </c>
      <c r="D501" s="285">
        <v>0</v>
      </c>
      <c r="E501" s="285">
        <v>0</v>
      </c>
      <c r="F501" s="64">
        <v>10000</v>
      </c>
    </row>
    <row r="502" spans="1:9" s="37" customFormat="1" x14ac:dyDescent="0.25">
      <c r="A502" s="32" t="s">
        <v>57</v>
      </c>
      <c r="B502" s="48"/>
      <c r="C502" s="32"/>
      <c r="D502" s="254">
        <f>SUM(D450:D458)</f>
        <v>529713.02</v>
      </c>
      <c r="E502" s="254">
        <f>SUM(E450:E458)</f>
        <v>2948891.8079999997</v>
      </c>
      <c r="F502" s="254">
        <f>SUM(F450:F458)</f>
        <v>3610228.21</v>
      </c>
      <c r="G502"/>
      <c r="H502"/>
      <c r="I502"/>
    </row>
    <row r="503" spans="1:9" s="37" customFormat="1" x14ac:dyDescent="0.25">
      <c r="A503" s="9" t="s">
        <v>77</v>
      </c>
      <c r="B503" s="49"/>
      <c r="C503" s="9"/>
      <c r="D503" s="99">
        <v>17938</v>
      </c>
      <c r="E503" s="99">
        <v>17938</v>
      </c>
      <c r="F503" s="99">
        <v>18151.419999999998</v>
      </c>
      <c r="G503"/>
      <c r="H503"/>
      <c r="I503"/>
    </row>
    <row r="504" spans="1:9" s="37" customFormat="1" ht="12" customHeight="1" x14ac:dyDescent="0.25">
      <c r="A504" s="9" t="s">
        <v>203</v>
      </c>
      <c r="B504" s="49"/>
      <c r="C504" s="9"/>
      <c r="D504" s="67">
        <v>27576</v>
      </c>
      <c r="E504" s="67">
        <v>27576</v>
      </c>
      <c r="F504" s="67">
        <v>27576</v>
      </c>
      <c r="G504"/>
      <c r="H504"/>
      <c r="I504"/>
    </row>
    <row r="505" spans="1:9" s="37" customFormat="1" ht="12.75" customHeight="1" x14ac:dyDescent="0.25">
      <c r="A505" s="9" t="s">
        <v>78</v>
      </c>
      <c r="B505" s="49"/>
      <c r="C505" s="9"/>
      <c r="D505" s="99">
        <v>9374</v>
      </c>
      <c r="E505" s="99">
        <v>9374</v>
      </c>
      <c r="F505" s="99">
        <v>9459</v>
      </c>
      <c r="G505"/>
      <c r="H505"/>
      <c r="I505"/>
    </row>
    <row r="506" spans="1:9" x14ac:dyDescent="0.25">
      <c r="A506" s="9" t="s">
        <v>412</v>
      </c>
      <c r="B506" s="49"/>
      <c r="C506" s="9"/>
      <c r="D506" s="99">
        <v>30</v>
      </c>
      <c r="E506" s="99">
        <v>30</v>
      </c>
      <c r="F506" s="99">
        <v>30</v>
      </c>
      <c r="H506" s="37"/>
      <c r="I506" s="37"/>
    </row>
    <row r="507" spans="1:9" x14ac:dyDescent="0.25">
      <c r="A507" s="9" t="s">
        <v>496</v>
      </c>
      <c r="B507" s="49"/>
      <c r="C507" s="9"/>
      <c r="D507" s="99">
        <v>25296</v>
      </c>
      <c r="E507" s="99">
        <v>25296</v>
      </c>
      <c r="F507" s="99">
        <v>25296</v>
      </c>
      <c r="H507" s="37"/>
      <c r="I507" s="37"/>
    </row>
    <row r="508" spans="1:9" x14ac:dyDescent="0.25">
      <c r="A508" s="9" t="s">
        <v>497</v>
      </c>
      <c r="B508" s="49"/>
      <c r="C508" s="9"/>
      <c r="D508" s="99">
        <v>37416</v>
      </c>
      <c r="E508" s="99">
        <v>37416</v>
      </c>
      <c r="F508" s="99">
        <v>37416</v>
      </c>
      <c r="H508" s="37"/>
      <c r="I508" s="37"/>
    </row>
    <row r="509" spans="1:9" s="25" customFormat="1" x14ac:dyDescent="0.25">
      <c r="A509" s="287" t="s">
        <v>598</v>
      </c>
      <c r="B509" s="286"/>
      <c r="C509" s="287"/>
      <c r="D509" s="99">
        <v>0</v>
      </c>
      <c r="E509" s="99">
        <v>0</v>
      </c>
      <c r="F509" s="99">
        <v>0</v>
      </c>
      <c r="H509" s="37"/>
      <c r="I509" s="37"/>
    </row>
    <row r="510" spans="1:9" s="25" customFormat="1" x14ac:dyDescent="0.25">
      <c r="A510" s="287" t="s">
        <v>599</v>
      </c>
      <c r="B510" s="286"/>
      <c r="C510" s="287"/>
      <c r="D510" s="99">
        <v>9500</v>
      </c>
      <c r="E510" s="99">
        <v>9500</v>
      </c>
      <c r="F510" s="99">
        <v>9500</v>
      </c>
      <c r="H510" s="37"/>
      <c r="I510" s="37"/>
    </row>
    <row r="511" spans="1:9" x14ac:dyDescent="0.25">
      <c r="A511" s="32" t="s">
        <v>69</v>
      </c>
      <c r="B511" s="48"/>
      <c r="C511" s="32"/>
      <c r="D511" s="97">
        <f>SUM(D503:D510)</f>
        <v>127130</v>
      </c>
      <c r="E511" s="97">
        <f>SUM(E503:E510)</f>
        <v>127130</v>
      </c>
      <c r="F511" s="97">
        <f>SUM(F503:F510)</f>
        <v>127428.42</v>
      </c>
      <c r="G511" s="37"/>
      <c r="H511" s="37"/>
      <c r="I511" s="37"/>
    </row>
    <row r="512" spans="1:9" x14ac:dyDescent="0.25">
      <c r="D512" s="12"/>
      <c r="E512" s="12"/>
      <c r="F512" s="12"/>
      <c r="G512" s="37"/>
      <c r="H512" s="37"/>
      <c r="I512" s="37"/>
    </row>
    <row r="513" spans="1:9" x14ac:dyDescent="0.25">
      <c r="A513" s="5"/>
      <c r="B513" s="292" t="s">
        <v>68</v>
      </c>
      <c r="C513" s="292"/>
      <c r="D513" s="96">
        <f>D449+D380+D367+D361+D350+D345+D326+D318+D308+D281+D266+D260</f>
        <v>3983896.64</v>
      </c>
      <c r="E513" s="96">
        <f>E449+E380+E367+E361+E350+E345+E326+E318+E308+E281+E266+E260</f>
        <v>4185482.6500000004</v>
      </c>
      <c r="F513" s="96">
        <f>F449+F380+F367+F361+F350+F345+F326+F318+F308+F281+F266+F260</f>
        <v>4159960.83</v>
      </c>
      <c r="G513" s="37"/>
      <c r="H513" s="37"/>
      <c r="I513" s="37"/>
    </row>
    <row r="514" spans="1:9" x14ac:dyDescent="0.25">
      <c r="D514" s="12"/>
      <c r="E514" s="12"/>
      <c r="F514" s="12"/>
      <c r="G514" s="37"/>
      <c r="H514" s="37"/>
      <c r="I514" s="37"/>
    </row>
    <row r="515" spans="1:9" x14ac:dyDescent="0.25">
      <c r="A515" s="5"/>
      <c r="B515" s="292" t="s">
        <v>64</v>
      </c>
      <c r="C515" s="292"/>
      <c r="D515" s="96">
        <f>D513+D502+D511</f>
        <v>4640739.66</v>
      </c>
      <c r="E515" s="96">
        <f>E513+E502+E511</f>
        <v>7261504.4580000006</v>
      </c>
      <c r="F515" s="96">
        <f>F513+F502+F511</f>
        <v>7897617.46</v>
      </c>
      <c r="G515" s="37"/>
      <c r="H515" s="37"/>
      <c r="I515" s="37"/>
    </row>
    <row r="516" spans="1:9" x14ac:dyDescent="0.25">
      <c r="F516" s="12"/>
    </row>
    <row r="517" spans="1:9" x14ac:dyDescent="0.25">
      <c r="F517" s="12"/>
    </row>
    <row r="518" spans="1:9" x14ac:dyDescent="0.25">
      <c r="F518" s="69"/>
    </row>
    <row r="519" spans="1:9" x14ac:dyDescent="0.25">
      <c r="F519" s="69"/>
    </row>
    <row r="520" spans="1:9" x14ac:dyDescent="0.25">
      <c r="F520" s="69"/>
    </row>
    <row r="521" spans="1:9" x14ac:dyDescent="0.25">
      <c r="F521" s="69"/>
    </row>
    <row r="522" spans="1:9" x14ac:dyDescent="0.25">
      <c r="F522" s="69"/>
    </row>
    <row r="523" spans="1:9" x14ac:dyDescent="0.25">
      <c r="F523" s="68"/>
    </row>
    <row r="525" spans="1:9" x14ac:dyDescent="0.25">
      <c r="F525" s="74"/>
    </row>
    <row r="527" spans="1:9" x14ac:dyDescent="0.25">
      <c r="F527" s="74"/>
    </row>
  </sheetData>
  <mergeCells count="12">
    <mergeCell ref="A1:F1"/>
    <mergeCell ref="B515:C515"/>
    <mergeCell ref="B513:C513"/>
    <mergeCell ref="A3:C3"/>
    <mergeCell ref="A100:C100"/>
    <mergeCell ref="B73:C73"/>
    <mergeCell ref="B93:C93"/>
    <mergeCell ref="B98:C98"/>
    <mergeCell ref="E115:E121"/>
    <mergeCell ref="D115:D121"/>
    <mergeCell ref="F115:F121"/>
    <mergeCell ref="B99:C99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70"/>
  <sheetViews>
    <sheetView tabSelected="1" topLeftCell="A136" workbookViewId="0">
      <selection activeCell="F164" sqref="F164"/>
    </sheetView>
  </sheetViews>
  <sheetFormatPr defaultRowHeight="15" x14ac:dyDescent="0.25"/>
  <cols>
    <col min="1" max="1" width="1.42578125" customWidth="1"/>
    <col min="2" max="2" width="8.5703125" customWidth="1"/>
    <col min="3" max="3" width="41.140625" customWidth="1"/>
    <col min="4" max="4" width="16" customWidth="1"/>
    <col min="5" max="7" width="15.85546875" customWidth="1"/>
    <col min="8" max="8" width="17" customWidth="1"/>
  </cols>
  <sheetData>
    <row r="1" spans="1:9" ht="81.75" customHeight="1" x14ac:dyDescent="0.25">
      <c r="A1" s="323"/>
      <c r="B1" s="323"/>
      <c r="C1" s="323"/>
      <c r="D1" s="323"/>
      <c r="E1" s="323"/>
      <c r="F1" s="323"/>
      <c r="G1" s="323"/>
      <c r="H1" s="323"/>
      <c r="I1" s="185"/>
    </row>
    <row r="2" spans="1:9" ht="27.75" customHeight="1" x14ac:dyDescent="0.25">
      <c r="A2" s="324" t="s">
        <v>765</v>
      </c>
      <c r="B2" s="324"/>
      <c r="C2" s="324"/>
      <c r="D2" s="324"/>
      <c r="E2" s="324"/>
      <c r="F2" s="324"/>
      <c r="G2" s="324"/>
      <c r="H2" s="324"/>
      <c r="I2" s="185"/>
    </row>
    <row r="3" spans="1:9" ht="39" customHeight="1" x14ac:dyDescent="0.25">
      <c r="A3" s="325" t="s">
        <v>631</v>
      </c>
      <c r="B3" s="326"/>
      <c r="C3" s="326"/>
      <c r="D3" s="326"/>
      <c r="E3" s="326"/>
      <c r="F3" s="326"/>
      <c r="G3" s="326"/>
      <c r="H3" s="326"/>
      <c r="I3" s="185"/>
    </row>
    <row r="4" spans="1:9" ht="37.5" customHeight="1" x14ac:dyDescent="0.25">
      <c r="A4" s="327" t="s">
        <v>766</v>
      </c>
      <c r="B4" s="327"/>
      <c r="C4" s="327"/>
      <c r="D4" s="327"/>
      <c r="E4" s="327"/>
      <c r="F4" s="327"/>
      <c r="G4" s="327"/>
      <c r="H4" s="327"/>
      <c r="I4" s="185"/>
    </row>
    <row r="5" spans="1:9" ht="28.5" customHeight="1" x14ac:dyDescent="0.25">
      <c r="A5" s="186" t="s">
        <v>502</v>
      </c>
      <c r="B5" s="319" t="s">
        <v>503</v>
      </c>
      <c r="C5" s="319"/>
      <c r="D5" s="319"/>
      <c r="E5" s="319"/>
      <c r="F5" s="319"/>
      <c r="G5" s="319"/>
      <c r="H5" s="319"/>
      <c r="I5" s="187"/>
    </row>
    <row r="6" spans="1:9" ht="28.5" customHeight="1" x14ac:dyDescent="0.25">
      <c r="A6" s="186" t="s">
        <v>502</v>
      </c>
      <c r="B6" s="319" t="s">
        <v>504</v>
      </c>
      <c r="C6" s="319"/>
      <c r="D6" s="319"/>
      <c r="E6" s="319"/>
      <c r="F6" s="319"/>
      <c r="G6" s="319"/>
      <c r="H6" s="319"/>
      <c r="I6" s="187"/>
    </row>
    <row r="7" spans="1:9" ht="28.5" customHeight="1" x14ac:dyDescent="0.25">
      <c r="A7" s="186" t="s">
        <v>502</v>
      </c>
      <c r="B7" s="318" t="s">
        <v>505</v>
      </c>
      <c r="C7" s="318"/>
      <c r="D7" s="318"/>
      <c r="E7" s="318"/>
      <c r="F7" s="318"/>
      <c r="G7" s="318"/>
      <c r="H7" s="318"/>
      <c r="I7" s="187"/>
    </row>
    <row r="8" spans="1:9" ht="28.5" customHeight="1" x14ac:dyDescent="0.25">
      <c r="A8" s="186" t="s">
        <v>502</v>
      </c>
      <c r="B8" s="319" t="s">
        <v>506</v>
      </c>
      <c r="C8" s="319"/>
      <c r="D8" s="319"/>
      <c r="E8" s="319"/>
      <c r="F8" s="319"/>
      <c r="G8" s="319"/>
      <c r="H8" s="319"/>
      <c r="I8" s="187"/>
    </row>
    <row r="9" spans="1:9" ht="28.5" customHeight="1" x14ac:dyDescent="0.25">
      <c r="A9" s="186" t="s">
        <v>502</v>
      </c>
      <c r="B9" s="319" t="s">
        <v>507</v>
      </c>
      <c r="C9" s="319"/>
      <c r="D9" s="319"/>
      <c r="E9" s="319"/>
      <c r="F9" s="319"/>
      <c r="G9" s="319"/>
      <c r="H9" s="319"/>
      <c r="I9" s="187"/>
    </row>
    <row r="10" spans="1:9" ht="28.5" customHeight="1" x14ac:dyDescent="0.25">
      <c r="A10" s="186" t="s">
        <v>502</v>
      </c>
      <c r="B10" s="319" t="s">
        <v>508</v>
      </c>
      <c r="C10" s="319"/>
      <c r="D10" s="319"/>
      <c r="E10" s="319"/>
      <c r="F10" s="319"/>
      <c r="G10" s="319"/>
      <c r="H10" s="319"/>
      <c r="I10" s="187"/>
    </row>
    <row r="11" spans="1:9" ht="28.5" customHeight="1" x14ac:dyDescent="0.25">
      <c r="A11" s="186" t="s">
        <v>502</v>
      </c>
      <c r="B11" s="319" t="s">
        <v>509</v>
      </c>
      <c r="C11" s="319"/>
      <c r="D11" s="319"/>
      <c r="E11" s="319"/>
      <c r="F11" s="319"/>
      <c r="G11" s="319"/>
      <c r="H11" s="319"/>
      <c r="I11" s="187"/>
    </row>
    <row r="12" spans="1:9" ht="28.5" customHeight="1" x14ac:dyDescent="0.25">
      <c r="A12" s="186" t="s">
        <v>502</v>
      </c>
      <c r="B12" s="319" t="s">
        <v>510</v>
      </c>
      <c r="C12" s="319"/>
      <c r="D12" s="319"/>
      <c r="E12" s="319"/>
      <c r="F12" s="319"/>
      <c r="G12" s="319"/>
      <c r="H12" s="319"/>
      <c r="I12" s="187"/>
    </row>
    <row r="13" spans="1:9" ht="8.25" customHeight="1" x14ac:dyDescent="0.25">
      <c r="A13" s="103"/>
      <c r="B13" s="103"/>
      <c r="C13" s="103"/>
      <c r="D13" s="103"/>
      <c r="E13" s="103"/>
      <c r="F13" s="103"/>
      <c r="G13" s="103"/>
      <c r="H13" s="103"/>
      <c r="I13" s="185"/>
    </row>
    <row r="14" spans="1:9" ht="78" customHeight="1" x14ac:dyDescent="0.25">
      <c r="A14" s="320" t="s">
        <v>771</v>
      </c>
      <c r="B14" s="321"/>
      <c r="C14" s="321"/>
      <c r="D14" s="321"/>
      <c r="E14" s="321"/>
      <c r="F14" s="321"/>
      <c r="G14" s="321"/>
      <c r="H14" s="321"/>
      <c r="I14" s="185"/>
    </row>
    <row r="15" spans="1:9" ht="18.75" customHeight="1" x14ac:dyDescent="0.25">
      <c r="A15" s="298" t="s">
        <v>767</v>
      </c>
      <c r="B15" s="298"/>
      <c r="C15" s="298"/>
      <c r="D15" s="298"/>
      <c r="E15" s="298"/>
      <c r="F15" s="298"/>
      <c r="G15" s="298"/>
      <c r="H15" s="298"/>
      <c r="I15" s="185"/>
    </row>
    <row r="16" spans="1:9" ht="27.75" customHeight="1" x14ac:dyDescent="0.25">
      <c r="A16" s="104"/>
      <c r="B16" s="105" t="s">
        <v>1</v>
      </c>
      <c r="C16" s="106" t="s">
        <v>2</v>
      </c>
      <c r="D16" s="107">
        <v>2025</v>
      </c>
      <c r="E16" s="71" t="s">
        <v>769</v>
      </c>
      <c r="F16" s="108">
        <v>2026</v>
      </c>
      <c r="G16" s="109">
        <v>2027</v>
      </c>
      <c r="H16" s="109">
        <v>2028</v>
      </c>
      <c r="I16" s="185"/>
    </row>
    <row r="17" spans="1:9" ht="17.25" customHeight="1" x14ac:dyDescent="0.25">
      <c r="A17" s="1"/>
      <c r="B17" s="110">
        <v>111003</v>
      </c>
      <c r="C17" s="20" t="s">
        <v>3</v>
      </c>
      <c r="D17" s="111">
        <v>1493458</v>
      </c>
      <c r="E17" s="12">
        <v>1493458</v>
      </c>
      <c r="F17" s="111">
        <v>1607421</v>
      </c>
      <c r="G17" s="112">
        <v>1677338</v>
      </c>
      <c r="H17" s="112">
        <v>1768562</v>
      </c>
      <c r="I17" s="185"/>
    </row>
    <row r="18" spans="1:9" ht="29.25" customHeight="1" x14ac:dyDescent="0.25">
      <c r="A18" s="113"/>
      <c r="B18" s="322" t="s">
        <v>511</v>
      </c>
      <c r="C18" s="322"/>
      <c r="D18" s="322"/>
      <c r="E18" s="322"/>
      <c r="F18" s="322"/>
      <c r="G18" s="322"/>
      <c r="H18" s="322"/>
      <c r="I18" s="113"/>
    </row>
    <row r="19" spans="1:9" x14ac:dyDescent="0.25">
      <c r="A19" s="1"/>
      <c r="B19" s="110">
        <v>121001</v>
      </c>
      <c r="C19" s="20" t="s">
        <v>4</v>
      </c>
      <c r="D19" s="112">
        <v>60000</v>
      </c>
      <c r="E19" s="89">
        <v>60000</v>
      </c>
      <c r="F19" s="112">
        <v>60000</v>
      </c>
      <c r="G19" s="112">
        <v>60000</v>
      </c>
      <c r="H19" s="112">
        <v>60000</v>
      </c>
      <c r="I19" s="185"/>
    </row>
    <row r="20" spans="1:9" x14ac:dyDescent="0.25">
      <c r="A20" s="1"/>
      <c r="B20" s="110">
        <v>121002</v>
      </c>
      <c r="C20" s="20" t="s">
        <v>5</v>
      </c>
      <c r="D20" s="112">
        <v>45000</v>
      </c>
      <c r="E20" s="89">
        <v>45000</v>
      </c>
      <c r="F20" s="112">
        <v>45000</v>
      </c>
      <c r="G20" s="112">
        <v>45000</v>
      </c>
      <c r="H20" s="112">
        <v>45000</v>
      </c>
      <c r="I20" s="185"/>
    </row>
    <row r="21" spans="1:9" x14ac:dyDescent="0.25">
      <c r="A21" s="1"/>
      <c r="B21" s="110">
        <v>121003</v>
      </c>
      <c r="C21" s="20" t="s">
        <v>6</v>
      </c>
      <c r="D21" s="112">
        <v>7000</v>
      </c>
      <c r="E21" s="89">
        <v>7000</v>
      </c>
      <c r="F21" s="112">
        <v>7000</v>
      </c>
      <c r="G21" s="112">
        <v>7000</v>
      </c>
      <c r="H21" s="112">
        <v>7000</v>
      </c>
      <c r="I21" s="185"/>
    </row>
    <row r="22" spans="1:9" x14ac:dyDescent="0.25">
      <c r="A22" s="1"/>
      <c r="B22" s="110">
        <v>131001</v>
      </c>
      <c r="C22" s="20" t="s">
        <v>7</v>
      </c>
      <c r="D22" s="112">
        <v>2500</v>
      </c>
      <c r="E22" s="89">
        <v>2500</v>
      </c>
      <c r="F22" s="112">
        <v>2500</v>
      </c>
      <c r="G22" s="112">
        <v>2500</v>
      </c>
      <c r="H22" s="112">
        <v>2500</v>
      </c>
      <c r="I22" s="185"/>
    </row>
    <row r="23" spans="1:9" x14ac:dyDescent="0.25">
      <c r="A23" s="1"/>
      <c r="B23" s="110">
        <v>133012</v>
      </c>
      <c r="C23" s="20" t="s">
        <v>74</v>
      </c>
      <c r="D23" s="112">
        <v>2100</v>
      </c>
      <c r="E23" s="89">
        <v>2100</v>
      </c>
      <c r="F23" s="112">
        <v>2100</v>
      </c>
      <c r="G23" s="112">
        <v>2100</v>
      </c>
      <c r="H23" s="112">
        <v>2100</v>
      </c>
      <c r="I23" s="185"/>
    </row>
    <row r="24" spans="1:9" x14ac:dyDescent="0.25">
      <c r="A24" s="1"/>
      <c r="B24" s="110">
        <v>133013</v>
      </c>
      <c r="C24" s="20" t="s">
        <v>8</v>
      </c>
      <c r="D24" s="112">
        <v>125000</v>
      </c>
      <c r="E24" s="89">
        <v>125000</v>
      </c>
      <c r="F24" s="112">
        <v>112500</v>
      </c>
      <c r="G24" s="112">
        <v>128000</v>
      </c>
      <c r="H24" s="112">
        <v>128000</v>
      </c>
      <c r="I24" s="185"/>
    </row>
    <row r="25" spans="1:9" ht="21.75" customHeight="1" x14ac:dyDescent="0.25">
      <c r="A25" s="114"/>
      <c r="B25" s="115">
        <v>100</v>
      </c>
      <c r="C25" s="116" t="s">
        <v>9</v>
      </c>
      <c r="D25" s="117">
        <f>D17+SUM(D19:D24)</f>
        <v>1735058</v>
      </c>
      <c r="E25" s="118">
        <f>E17+SUM(E19:E24)</f>
        <v>1735058</v>
      </c>
      <c r="F25" s="117">
        <f>F17+SUM(F19:F24)</f>
        <v>1836521</v>
      </c>
      <c r="G25" s="117">
        <f>G17+SUM(G19:G24)</f>
        <v>1921938</v>
      </c>
      <c r="H25" s="117">
        <f>H17+SUM(H19:H24)</f>
        <v>2013162</v>
      </c>
      <c r="I25" s="187"/>
    </row>
    <row r="26" spans="1:9" ht="104.25" customHeight="1" x14ac:dyDescent="0.25">
      <c r="A26" s="1"/>
      <c r="B26" s="304" t="s">
        <v>512</v>
      </c>
      <c r="C26" s="304"/>
      <c r="D26" s="304"/>
      <c r="E26" s="304"/>
      <c r="F26" s="304"/>
      <c r="G26" s="304"/>
      <c r="H26" s="304"/>
      <c r="I26" s="185"/>
    </row>
    <row r="27" spans="1:9" ht="16.5" customHeight="1" x14ac:dyDescent="0.25">
      <c r="A27" s="114"/>
      <c r="B27" s="115">
        <v>200</v>
      </c>
      <c r="C27" s="116" t="s">
        <v>18</v>
      </c>
      <c r="D27" s="119">
        <v>368720</v>
      </c>
      <c r="E27" s="65">
        <v>385720</v>
      </c>
      <c r="F27" s="119">
        <v>413364</v>
      </c>
      <c r="G27" s="119">
        <v>415000</v>
      </c>
      <c r="H27" s="119">
        <v>415000</v>
      </c>
      <c r="I27" s="187"/>
    </row>
    <row r="28" spans="1:9" ht="42" customHeight="1" x14ac:dyDescent="0.25">
      <c r="A28" s="1"/>
      <c r="B28" s="317" t="s">
        <v>513</v>
      </c>
      <c r="C28" s="317"/>
      <c r="D28" s="317"/>
      <c r="E28" s="317"/>
      <c r="F28" s="317"/>
      <c r="G28" s="317"/>
      <c r="H28" s="317"/>
      <c r="I28" s="185"/>
    </row>
    <row r="29" spans="1:9" ht="16.5" customHeight="1" x14ac:dyDescent="0.25">
      <c r="A29" s="114"/>
      <c r="B29" s="115">
        <v>300</v>
      </c>
      <c r="C29" s="116" t="s">
        <v>20</v>
      </c>
      <c r="D29" s="117">
        <v>1967480.29</v>
      </c>
      <c r="E29" s="118">
        <v>2203135.65</v>
      </c>
      <c r="F29" s="119">
        <v>2139041.5699999998</v>
      </c>
      <c r="G29" s="119">
        <v>2150000</v>
      </c>
      <c r="H29" s="119">
        <v>2170000</v>
      </c>
      <c r="I29" s="187"/>
    </row>
    <row r="30" spans="1:9" ht="69.75" customHeight="1" thickBot="1" x14ac:dyDescent="0.3">
      <c r="A30" s="120"/>
      <c r="B30" s="317" t="s">
        <v>594</v>
      </c>
      <c r="C30" s="317"/>
      <c r="D30" s="317"/>
      <c r="E30" s="317"/>
      <c r="F30" s="317"/>
      <c r="G30" s="317"/>
      <c r="H30" s="317"/>
      <c r="I30" s="188"/>
    </row>
    <row r="31" spans="1:9" ht="15.75" thickBot="1" x14ac:dyDescent="0.3">
      <c r="A31" s="121"/>
      <c r="B31" s="312" t="s">
        <v>21</v>
      </c>
      <c r="C31" s="312"/>
      <c r="D31" s="122">
        <f>D29+D27+D25</f>
        <v>4071258.29</v>
      </c>
      <c r="E31" s="123">
        <f>E29+E27+E25</f>
        <v>4323913.6500000004</v>
      </c>
      <c r="F31" s="122">
        <f>F29+F27+F25</f>
        <v>4388926.57</v>
      </c>
      <c r="G31" s="122">
        <f>G29+G27+G25</f>
        <v>4486938</v>
      </c>
      <c r="H31" s="122">
        <f>H29+H27+H25</f>
        <v>4598162</v>
      </c>
      <c r="I31" s="185"/>
    </row>
    <row r="32" spans="1:9" ht="8.25" customHeight="1" thickBot="1" x14ac:dyDescent="0.3">
      <c r="A32" s="124"/>
      <c r="B32" s="125"/>
      <c r="C32" s="125"/>
      <c r="D32" s="126"/>
      <c r="E32" s="127"/>
      <c r="F32" s="128"/>
      <c r="G32" s="128"/>
      <c r="H32" s="128"/>
      <c r="I32" s="185"/>
    </row>
    <row r="33" spans="1:9" ht="15.75" thickBot="1" x14ac:dyDescent="0.3">
      <c r="A33" s="129"/>
      <c r="B33" s="312" t="s">
        <v>65</v>
      </c>
      <c r="C33" s="312"/>
      <c r="D33" s="122">
        <v>558058.81999999995</v>
      </c>
      <c r="E33" s="123">
        <v>2914532.37</v>
      </c>
      <c r="F33" s="122">
        <v>3508660.89</v>
      </c>
      <c r="G33" s="130">
        <v>300000</v>
      </c>
      <c r="H33" s="130">
        <v>300000</v>
      </c>
      <c r="I33" s="185"/>
    </row>
    <row r="34" spans="1:9" ht="8.25" customHeight="1" thickBot="1" x14ac:dyDescent="0.3">
      <c r="A34" s="1"/>
      <c r="B34" s="313"/>
      <c r="C34" s="313"/>
      <c r="D34" s="313"/>
      <c r="E34" s="313"/>
      <c r="F34" s="313"/>
      <c r="G34" s="313"/>
      <c r="H34" s="313"/>
      <c r="I34" s="185"/>
    </row>
    <row r="35" spans="1:9" ht="15.75" thickBot="1" x14ac:dyDescent="0.3">
      <c r="A35" s="131"/>
      <c r="B35" s="314" t="s">
        <v>66</v>
      </c>
      <c r="C35" s="314"/>
      <c r="D35" s="132">
        <v>36163.550000000003</v>
      </c>
      <c r="E35" s="133">
        <v>97410.49</v>
      </c>
      <c r="F35" s="134">
        <v>30</v>
      </c>
      <c r="G35" s="134">
        <v>30</v>
      </c>
      <c r="H35" s="134">
        <v>30</v>
      </c>
      <c r="I35" s="185"/>
    </row>
    <row r="36" spans="1:9" ht="15.75" thickBot="1" x14ac:dyDescent="0.3">
      <c r="A36" s="135"/>
      <c r="B36" s="313"/>
      <c r="C36" s="313"/>
      <c r="D36" s="313"/>
      <c r="E36" s="313"/>
      <c r="F36" s="313"/>
      <c r="G36" s="313"/>
      <c r="H36" s="313"/>
      <c r="I36" s="185"/>
    </row>
    <row r="37" spans="1:9" ht="20.25" customHeight="1" x14ac:dyDescent="0.25">
      <c r="A37" s="136"/>
      <c r="B37" s="137" t="s">
        <v>514</v>
      </c>
      <c r="C37" s="137"/>
      <c r="D37" s="138">
        <f t="shared" ref="D37:E37" si="0">D31+D33+D35</f>
        <v>4665480.66</v>
      </c>
      <c r="E37" s="138">
        <f t="shared" si="0"/>
        <v>7335856.5100000007</v>
      </c>
      <c r="F37" s="138">
        <f>F31+F33+F35</f>
        <v>7897617.4600000009</v>
      </c>
      <c r="G37" s="138">
        <f>G31+G33+G35</f>
        <v>4786968</v>
      </c>
      <c r="H37" s="138">
        <f>H31+H33+H35</f>
        <v>4898192</v>
      </c>
      <c r="I37" s="185"/>
    </row>
    <row r="38" spans="1:9" ht="36" customHeight="1" x14ac:dyDescent="0.25">
      <c r="A38" s="298" t="s">
        <v>768</v>
      </c>
      <c r="B38" s="298"/>
      <c r="C38" s="298"/>
      <c r="D38" s="298"/>
      <c r="E38" s="298"/>
      <c r="F38" s="298"/>
      <c r="G38" s="298"/>
      <c r="H38" s="298"/>
      <c r="I38" s="185"/>
    </row>
    <row r="39" spans="1:9" ht="36" customHeight="1" x14ac:dyDescent="0.25">
      <c r="A39" s="104"/>
      <c r="B39" s="105" t="s">
        <v>1</v>
      </c>
      <c r="C39" s="106" t="s">
        <v>2</v>
      </c>
      <c r="D39" s="107">
        <v>2025</v>
      </c>
      <c r="E39" s="71" t="s">
        <v>769</v>
      </c>
      <c r="F39" s="108">
        <v>2026</v>
      </c>
      <c r="G39" s="109">
        <v>2027</v>
      </c>
      <c r="H39" s="109">
        <v>2028</v>
      </c>
      <c r="I39" s="185"/>
    </row>
    <row r="40" spans="1:9" ht="24" customHeight="1" x14ac:dyDescent="0.25">
      <c r="A40" s="315" t="s">
        <v>515</v>
      </c>
      <c r="B40" s="315"/>
      <c r="C40" s="315"/>
      <c r="D40" s="315"/>
      <c r="E40" s="315"/>
      <c r="F40" s="315"/>
      <c r="G40" s="315"/>
      <c r="H40" s="315"/>
      <c r="I40" s="187"/>
    </row>
    <row r="41" spans="1:9" ht="28.5" customHeight="1" x14ac:dyDescent="0.25">
      <c r="A41" s="310" t="s">
        <v>516</v>
      </c>
      <c r="B41" s="310"/>
      <c r="C41" s="310"/>
      <c r="D41" s="310"/>
      <c r="E41" s="310"/>
      <c r="F41" s="310"/>
      <c r="G41" s="310"/>
      <c r="H41" s="310"/>
      <c r="I41" s="185"/>
    </row>
    <row r="42" spans="1:9" ht="17.25" customHeight="1" x14ac:dyDescent="0.25">
      <c r="A42" s="316" t="s">
        <v>517</v>
      </c>
      <c r="B42" s="316"/>
      <c r="C42" s="316"/>
      <c r="D42" s="316"/>
      <c r="E42" s="316"/>
      <c r="F42" s="316"/>
      <c r="G42" s="316"/>
      <c r="H42" s="316"/>
      <c r="I42" s="185"/>
    </row>
    <row r="43" spans="1:9" ht="27.75" customHeight="1" x14ac:dyDescent="0.25">
      <c r="A43" s="139" t="s">
        <v>23</v>
      </c>
      <c r="B43" s="140"/>
      <c r="C43" s="139"/>
      <c r="D43" s="141">
        <v>48750</v>
      </c>
      <c r="E43" s="142">
        <v>48750</v>
      </c>
      <c r="F43" s="141">
        <v>44100</v>
      </c>
      <c r="G43" s="141">
        <v>45000</v>
      </c>
      <c r="H43" s="141">
        <v>45000</v>
      </c>
      <c r="I43" s="187"/>
    </row>
    <row r="44" spans="1:9" ht="30" customHeight="1" x14ac:dyDescent="0.25">
      <c r="A44" s="310" t="s">
        <v>518</v>
      </c>
      <c r="B44" s="311"/>
      <c r="C44" s="311"/>
      <c r="D44" s="311"/>
      <c r="E44" s="311"/>
      <c r="F44" s="311"/>
      <c r="G44" s="311"/>
      <c r="H44" s="311"/>
      <c r="I44" s="185"/>
    </row>
    <row r="45" spans="1:9" ht="27.75" customHeight="1" x14ac:dyDescent="0.25">
      <c r="A45" s="139" t="s">
        <v>28</v>
      </c>
      <c r="B45" s="140"/>
      <c r="C45" s="139"/>
      <c r="D45" s="141">
        <v>1005476.66</v>
      </c>
      <c r="E45" s="142">
        <v>1028556.66</v>
      </c>
      <c r="F45" s="143">
        <v>1003004.82</v>
      </c>
      <c r="G45" s="143">
        <v>1010000</v>
      </c>
      <c r="H45" s="143">
        <v>1020000</v>
      </c>
      <c r="I45" s="187"/>
    </row>
    <row r="46" spans="1:9" ht="39.75" customHeight="1" x14ac:dyDescent="0.25">
      <c r="A46" s="310" t="s">
        <v>519</v>
      </c>
      <c r="B46" s="310"/>
      <c r="C46" s="310"/>
      <c r="D46" s="310"/>
      <c r="E46" s="310"/>
      <c r="F46" s="310"/>
      <c r="G46" s="310"/>
      <c r="H46" s="310"/>
      <c r="I46" s="187"/>
    </row>
    <row r="47" spans="1:9" ht="27.75" customHeight="1" x14ac:dyDescent="0.25">
      <c r="A47" s="139" t="s">
        <v>520</v>
      </c>
      <c r="B47" s="140"/>
      <c r="C47" s="139"/>
      <c r="D47" s="141">
        <f>'[1]2022_schv'!D213</f>
        <v>3400</v>
      </c>
      <c r="E47" s="141">
        <v>3400</v>
      </c>
      <c r="F47" s="141">
        <f>'[1]2022_schv'!F213</f>
        <v>3400</v>
      </c>
      <c r="G47" s="143">
        <v>3400</v>
      </c>
      <c r="H47" s="67">
        <v>3400</v>
      </c>
      <c r="I47" s="187"/>
    </row>
    <row r="48" spans="1:9" ht="28.5" customHeight="1" x14ac:dyDescent="0.25">
      <c r="A48" s="310" t="s">
        <v>521</v>
      </c>
      <c r="B48" s="311"/>
      <c r="C48" s="311"/>
      <c r="D48" s="311"/>
      <c r="E48" s="311"/>
      <c r="F48" s="311"/>
      <c r="G48" s="311"/>
      <c r="H48" s="311"/>
      <c r="I48" s="185"/>
    </row>
    <row r="49" spans="1:9" ht="27.75" customHeight="1" x14ac:dyDescent="0.25">
      <c r="A49" s="139" t="s">
        <v>522</v>
      </c>
      <c r="B49" s="140"/>
      <c r="C49" s="139"/>
      <c r="D49" s="141">
        <f>'[1]2022_schv'!D214</f>
        <v>400</v>
      </c>
      <c r="E49" s="141">
        <f>'[1]2022_schv'!E214</f>
        <v>400</v>
      </c>
      <c r="F49" s="141">
        <f>'[1]2022_schv'!F214</f>
        <v>400</v>
      </c>
      <c r="G49" s="143">
        <v>400</v>
      </c>
      <c r="H49" s="143">
        <v>400</v>
      </c>
      <c r="I49" s="187"/>
    </row>
    <row r="50" spans="1:9" ht="30" customHeight="1" x14ac:dyDescent="0.25">
      <c r="A50" s="310" t="s">
        <v>523</v>
      </c>
      <c r="B50" s="310"/>
      <c r="C50" s="310"/>
      <c r="D50" s="310"/>
      <c r="E50" s="310"/>
      <c r="F50" s="310"/>
      <c r="G50" s="310"/>
      <c r="H50" s="310"/>
      <c r="I50" s="185"/>
    </row>
    <row r="51" spans="1:9" ht="27.75" customHeight="1" x14ac:dyDescent="0.25">
      <c r="A51" s="139" t="s">
        <v>524</v>
      </c>
      <c r="B51" s="140"/>
      <c r="C51" s="139"/>
      <c r="D51" s="141">
        <f>'[1]2022_schv'!D215</f>
        <v>6000</v>
      </c>
      <c r="E51" s="141">
        <f>'[1]2022_schv'!E215</f>
        <v>6000</v>
      </c>
      <c r="F51" s="141">
        <f>'[1]2022_schv'!F215</f>
        <v>6000</v>
      </c>
      <c r="G51" s="143">
        <v>6000</v>
      </c>
      <c r="H51" s="143">
        <v>6000</v>
      </c>
      <c r="I51" s="187"/>
    </row>
    <row r="52" spans="1:9" ht="28.5" customHeight="1" x14ac:dyDescent="0.25">
      <c r="A52" s="310" t="s">
        <v>525</v>
      </c>
      <c r="B52" s="311"/>
      <c r="C52" s="311"/>
      <c r="D52" s="311"/>
      <c r="E52" s="311"/>
      <c r="F52" s="311"/>
      <c r="G52" s="311"/>
      <c r="H52" s="311"/>
      <c r="I52" s="185"/>
    </row>
    <row r="53" spans="1:9" ht="27" customHeight="1" x14ac:dyDescent="0.25">
      <c r="A53" s="139" t="s">
        <v>526</v>
      </c>
      <c r="B53" s="140"/>
      <c r="C53" s="139"/>
      <c r="D53" s="141">
        <f>'[1]2022_schv'!D216</f>
        <v>0</v>
      </c>
      <c r="E53" s="141">
        <f>'[1]2022_schv'!E216</f>
        <v>0</v>
      </c>
      <c r="F53" s="141">
        <f>'[1]2022_schv'!F216</f>
        <v>0</v>
      </c>
      <c r="G53" s="141">
        <f>'[1]2022_schv'!G216</f>
        <v>0</v>
      </c>
      <c r="H53" s="141">
        <f>'[1]2022_schv'!H216</f>
        <v>0</v>
      </c>
      <c r="I53" s="187"/>
    </row>
    <row r="54" spans="1:9" ht="26.25" customHeight="1" x14ac:dyDescent="0.25">
      <c r="A54" s="304" t="s">
        <v>527</v>
      </c>
      <c r="B54" s="307"/>
      <c r="C54" s="307"/>
      <c r="D54" s="307"/>
      <c r="E54" s="307"/>
      <c r="F54" s="307"/>
      <c r="G54" s="307"/>
      <c r="H54" s="307"/>
      <c r="I54" s="185"/>
    </row>
    <row r="55" spans="1:9" ht="30.75" customHeight="1" x14ac:dyDescent="0.25">
      <c r="A55" s="308" t="s">
        <v>528</v>
      </c>
      <c r="B55" s="308"/>
      <c r="C55" s="308"/>
      <c r="D55" s="144">
        <f>D53+D51+D49+D47+D45+D43</f>
        <v>1064026.6600000001</v>
      </c>
      <c r="E55" s="144">
        <f>E53+E51+E49+E47+E45+E43</f>
        <v>1087106.6600000001</v>
      </c>
      <c r="F55" s="144">
        <f>F53+F51+F49+F47+F45+F43</f>
        <v>1056904.8199999998</v>
      </c>
      <c r="G55" s="144">
        <f>G53+G51+G49+G47+G45+G43</f>
        <v>1064800</v>
      </c>
      <c r="H55" s="144">
        <f>H53+H51+H49+H47+H45+H43</f>
        <v>1074800</v>
      </c>
      <c r="I55" s="187"/>
    </row>
    <row r="56" spans="1:9" ht="9.75" customHeight="1" x14ac:dyDescent="0.25">
      <c r="A56" s="157"/>
      <c r="B56" s="157"/>
      <c r="C56" s="157"/>
      <c r="D56" s="144"/>
      <c r="E56" s="144"/>
      <c r="F56" s="144"/>
      <c r="G56" s="144"/>
      <c r="H56" s="144"/>
      <c r="I56" s="187"/>
    </row>
    <row r="57" spans="1:9" ht="27" customHeight="1" thickBot="1" x14ac:dyDescent="0.3">
      <c r="A57" s="104"/>
      <c r="B57" s="105" t="s">
        <v>1</v>
      </c>
      <c r="C57" s="106" t="s">
        <v>2</v>
      </c>
      <c r="D57" s="107">
        <v>2025</v>
      </c>
      <c r="E57" s="71" t="s">
        <v>769</v>
      </c>
      <c r="F57" s="108">
        <v>2026</v>
      </c>
      <c r="G57" s="109">
        <v>2027</v>
      </c>
      <c r="H57" s="109">
        <v>2028</v>
      </c>
      <c r="I57" s="187"/>
    </row>
    <row r="58" spans="1:9" ht="24" customHeight="1" thickBot="1" x14ac:dyDescent="0.3">
      <c r="A58" s="300" t="s">
        <v>529</v>
      </c>
      <c r="B58" s="300"/>
      <c r="C58" s="300"/>
      <c r="D58" s="300"/>
      <c r="E58" s="300"/>
      <c r="F58" s="300"/>
      <c r="G58" s="300"/>
      <c r="H58" s="300"/>
      <c r="I58" s="185"/>
    </row>
    <row r="59" spans="1:9" ht="22.5" customHeight="1" x14ac:dyDescent="0.25">
      <c r="A59" s="145" t="s">
        <v>30</v>
      </c>
      <c r="B59" s="146"/>
      <c r="C59" s="145"/>
      <c r="D59" s="147">
        <v>31000</v>
      </c>
      <c r="E59" s="147">
        <v>31000</v>
      </c>
      <c r="F59" s="147">
        <v>31000</v>
      </c>
      <c r="G59" s="148">
        <v>31000</v>
      </c>
      <c r="H59" s="148">
        <v>32000</v>
      </c>
      <c r="I59" s="187"/>
    </row>
    <row r="60" spans="1:9" ht="27" customHeight="1" x14ac:dyDescent="0.25">
      <c r="A60" s="304" t="s">
        <v>530</v>
      </c>
      <c r="B60" s="307"/>
      <c r="C60" s="307"/>
      <c r="D60" s="307"/>
      <c r="E60" s="307"/>
      <c r="F60" s="307"/>
      <c r="G60" s="307"/>
      <c r="H60" s="307"/>
      <c r="I60" s="185"/>
    </row>
    <row r="61" spans="1:9" ht="23.25" customHeight="1" x14ac:dyDescent="0.25">
      <c r="A61" s="139" t="s">
        <v>31</v>
      </c>
      <c r="B61" s="140"/>
      <c r="C61" s="139"/>
      <c r="D61" s="141">
        <v>0</v>
      </c>
      <c r="E61" s="141">
        <v>0</v>
      </c>
      <c r="F61" s="141">
        <v>2000</v>
      </c>
      <c r="G61" s="143">
        <v>0</v>
      </c>
      <c r="H61" s="143">
        <v>2000</v>
      </c>
      <c r="I61" s="187"/>
    </row>
    <row r="62" spans="1:9" ht="27" customHeight="1" x14ac:dyDescent="0.25">
      <c r="A62" s="304" t="s">
        <v>531</v>
      </c>
      <c r="B62" s="307"/>
      <c r="C62" s="307"/>
      <c r="D62" s="307"/>
      <c r="E62" s="307"/>
      <c r="F62" s="307"/>
      <c r="G62" s="307"/>
      <c r="H62" s="307"/>
      <c r="I62" s="189"/>
    </row>
    <row r="63" spans="1:9" ht="21.75" customHeight="1" thickBot="1" x14ac:dyDescent="0.3">
      <c r="A63" s="308" t="s">
        <v>532</v>
      </c>
      <c r="B63" s="308"/>
      <c r="C63" s="308"/>
      <c r="D63" s="144">
        <f t="shared" ref="D63:E63" si="1">D61+D59</f>
        <v>31000</v>
      </c>
      <c r="E63" s="144">
        <f t="shared" si="1"/>
        <v>31000</v>
      </c>
      <c r="F63" s="144">
        <f>F61+F59</f>
        <v>33000</v>
      </c>
      <c r="G63" s="144">
        <f t="shared" ref="G63:H63" si="2">G61+G59</f>
        <v>31000</v>
      </c>
      <c r="H63" s="144">
        <f t="shared" si="2"/>
        <v>34000</v>
      </c>
      <c r="I63" s="187"/>
    </row>
    <row r="64" spans="1:9" ht="15.75" thickBot="1" x14ac:dyDescent="0.3">
      <c r="A64" s="300" t="s">
        <v>533</v>
      </c>
      <c r="B64" s="300"/>
      <c r="C64" s="300"/>
      <c r="D64" s="300"/>
      <c r="E64" s="300"/>
      <c r="F64" s="300"/>
      <c r="G64" s="300"/>
      <c r="H64" s="300"/>
      <c r="I64" s="185"/>
    </row>
    <row r="65" spans="1:9" ht="19.5" customHeight="1" x14ac:dyDescent="0.25">
      <c r="A65" s="139" t="s">
        <v>36</v>
      </c>
      <c r="B65" s="140"/>
      <c r="C65" s="139"/>
      <c r="D65" s="141">
        <v>1300</v>
      </c>
      <c r="E65" s="141">
        <v>1300</v>
      </c>
      <c r="F65" s="141">
        <v>1300</v>
      </c>
      <c r="G65" s="141">
        <v>1300</v>
      </c>
      <c r="H65" s="141">
        <v>1300</v>
      </c>
      <c r="I65" s="187"/>
    </row>
    <row r="66" spans="1:9" ht="27" customHeight="1" x14ac:dyDescent="0.25">
      <c r="A66" s="304" t="s">
        <v>534</v>
      </c>
      <c r="B66" s="307"/>
      <c r="C66" s="307"/>
      <c r="D66" s="307"/>
      <c r="E66" s="307"/>
      <c r="F66" s="307"/>
      <c r="G66" s="307"/>
      <c r="H66" s="307"/>
      <c r="I66" s="185"/>
    </row>
    <row r="67" spans="1:9" ht="19.5" customHeight="1" x14ac:dyDescent="0.25">
      <c r="A67" s="139" t="s">
        <v>37</v>
      </c>
      <c r="B67" s="140"/>
      <c r="C67" s="139"/>
      <c r="D67" s="141">
        <v>1000</v>
      </c>
      <c r="E67" s="141">
        <v>1000</v>
      </c>
      <c r="F67" s="141">
        <v>1000</v>
      </c>
      <c r="G67" s="141">
        <v>1000</v>
      </c>
      <c r="H67" s="141">
        <v>1000</v>
      </c>
      <c r="I67" s="187"/>
    </row>
    <row r="68" spans="1:9" ht="27" customHeight="1" x14ac:dyDescent="0.25">
      <c r="A68" s="304" t="s">
        <v>535</v>
      </c>
      <c r="B68" s="307"/>
      <c r="C68" s="307"/>
      <c r="D68" s="307"/>
      <c r="E68" s="307"/>
      <c r="F68" s="307"/>
      <c r="G68" s="307"/>
      <c r="H68" s="307"/>
      <c r="I68" s="185"/>
    </row>
    <row r="69" spans="1:9" ht="19.5" customHeight="1" x14ac:dyDescent="0.25">
      <c r="A69" s="139" t="s">
        <v>34</v>
      </c>
      <c r="B69" s="140"/>
      <c r="C69" s="139"/>
      <c r="D69" s="141">
        <v>10620</v>
      </c>
      <c r="E69" s="141">
        <v>10620</v>
      </c>
      <c r="F69" s="141">
        <v>10620</v>
      </c>
      <c r="G69" s="141">
        <v>10620</v>
      </c>
      <c r="H69" s="141">
        <v>10620</v>
      </c>
      <c r="I69" s="187"/>
    </row>
    <row r="70" spans="1:9" ht="27" customHeight="1" x14ac:dyDescent="0.25">
      <c r="A70" s="304" t="s">
        <v>536</v>
      </c>
      <c r="B70" s="307"/>
      <c r="C70" s="307"/>
      <c r="D70" s="307"/>
      <c r="E70" s="307"/>
      <c r="F70" s="307"/>
      <c r="G70" s="307"/>
      <c r="H70" s="307"/>
      <c r="I70" s="185"/>
    </row>
    <row r="71" spans="1:9" ht="19.5" customHeight="1" x14ac:dyDescent="0.25">
      <c r="A71" s="139" t="s">
        <v>35</v>
      </c>
      <c r="B71" s="140"/>
      <c r="C71" s="139"/>
      <c r="D71" s="141">
        <f>'[1]2022_schv'!D235</f>
        <v>500</v>
      </c>
      <c r="E71" s="141">
        <f>'[1]2022_schv'!E235</f>
        <v>500</v>
      </c>
      <c r="F71" s="141">
        <f>'[1]2022_schv'!F235</f>
        <v>500</v>
      </c>
      <c r="G71" s="143">
        <v>500</v>
      </c>
      <c r="H71" s="143">
        <v>500</v>
      </c>
      <c r="I71" s="187"/>
    </row>
    <row r="72" spans="1:9" ht="27" customHeight="1" x14ac:dyDescent="0.25">
      <c r="A72" s="304" t="s">
        <v>537</v>
      </c>
      <c r="B72" s="307"/>
      <c r="C72" s="307"/>
      <c r="D72" s="307"/>
      <c r="E72" s="307"/>
      <c r="F72" s="307"/>
      <c r="G72" s="307"/>
      <c r="H72" s="307"/>
      <c r="I72" s="185"/>
    </row>
    <row r="73" spans="1:9" ht="18" customHeight="1" thickBot="1" x14ac:dyDescent="0.3">
      <c r="A73" s="308" t="s">
        <v>538</v>
      </c>
      <c r="B73" s="308"/>
      <c r="C73" s="308"/>
      <c r="D73" s="144">
        <f>D71+D69+D67+D65</f>
        <v>13420</v>
      </c>
      <c r="E73" s="144">
        <f>E71+E69+E67+E65</f>
        <v>13420</v>
      </c>
      <c r="F73" s="144">
        <f>F71+F69+F67+F65</f>
        <v>13420</v>
      </c>
      <c r="G73" s="144">
        <f>G71+G69+G67+G65</f>
        <v>13420</v>
      </c>
      <c r="H73" s="144">
        <f>H71+H69+H67+H65</f>
        <v>13420</v>
      </c>
      <c r="I73" s="187"/>
    </row>
    <row r="74" spans="1:9" ht="21.75" customHeight="1" thickBot="1" x14ac:dyDescent="0.3">
      <c r="A74" s="300" t="s">
        <v>539</v>
      </c>
      <c r="B74" s="300"/>
      <c r="C74" s="300"/>
      <c r="D74" s="300"/>
      <c r="E74" s="300"/>
      <c r="F74" s="300"/>
      <c r="G74" s="300"/>
      <c r="H74" s="300"/>
      <c r="I74" s="185"/>
    </row>
    <row r="75" spans="1:9" ht="19.5" customHeight="1" x14ac:dyDescent="0.25">
      <c r="A75" s="139" t="s">
        <v>38</v>
      </c>
      <c r="B75" s="140"/>
      <c r="C75" s="139"/>
      <c r="D75" s="141">
        <v>7000</v>
      </c>
      <c r="E75" s="141">
        <v>7000</v>
      </c>
      <c r="F75" s="141">
        <v>6500</v>
      </c>
      <c r="G75" s="141">
        <v>7000</v>
      </c>
      <c r="H75" s="141">
        <v>7000</v>
      </c>
      <c r="I75" s="187"/>
    </row>
    <row r="76" spans="1:9" ht="27" customHeight="1" x14ac:dyDescent="0.25">
      <c r="A76" s="309" t="s">
        <v>717</v>
      </c>
      <c r="B76" s="304"/>
      <c r="C76" s="304"/>
      <c r="D76" s="304"/>
      <c r="E76" s="304"/>
      <c r="F76" s="304"/>
      <c r="G76" s="304"/>
      <c r="H76" s="304"/>
      <c r="I76" s="185"/>
    </row>
    <row r="77" spans="1:9" ht="19.5" customHeight="1" x14ac:dyDescent="0.25">
      <c r="A77" s="139" t="s">
        <v>39</v>
      </c>
      <c r="B77" s="140"/>
      <c r="C77" s="139"/>
      <c r="D77" s="141">
        <v>21100</v>
      </c>
      <c r="E77" s="141">
        <v>21100</v>
      </c>
      <c r="F77" s="141">
        <v>21100</v>
      </c>
      <c r="G77" s="141">
        <v>22000</v>
      </c>
      <c r="H77" s="141">
        <v>22000</v>
      </c>
      <c r="I77" s="187"/>
    </row>
    <row r="78" spans="1:9" ht="27" customHeight="1" x14ac:dyDescent="0.25">
      <c r="A78" s="304" t="s">
        <v>540</v>
      </c>
      <c r="B78" s="304"/>
      <c r="C78" s="304"/>
      <c r="D78" s="304"/>
      <c r="E78" s="304"/>
      <c r="F78" s="304"/>
      <c r="G78" s="304"/>
      <c r="H78" s="304"/>
      <c r="I78" s="185"/>
    </row>
    <row r="79" spans="1:9" ht="18" customHeight="1" x14ac:dyDescent="0.25">
      <c r="A79" s="308" t="s">
        <v>541</v>
      </c>
      <c r="B79" s="308"/>
      <c r="C79" s="308"/>
      <c r="D79" s="149">
        <f t="shared" ref="D79:E79" si="3">D77+D75</f>
        <v>28100</v>
      </c>
      <c r="E79" s="149">
        <f t="shared" si="3"/>
        <v>28100</v>
      </c>
      <c r="F79" s="149">
        <f>F77+F75</f>
        <v>27600</v>
      </c>
      <c r="G79" s="149">
        <f t="shared" ref="G79:H79" si="4">G77+G75</f>
        <v>29000</v>
      </c>
      <c r="H79" s="149">
        <f t="shared" si="4"/>
        <v>29000</v>
      </c>
      <c r="I79" s="187"/>
    </row>
    <row r="80" spans="1:9" ht="9" customHeight="1" x14ac:dyDescent="0.25">
      <c r="A80" s="157"/>
      <c r="B80" s="157"/>
      <c r="C80" s="157"/>
      <c r="D80" s="149"/>
      <c r="E80" s="149"/>
      <c r="F80" s="149"/>
      <c r="G80" s="149"/>
      <c r="H80" s="149"/>
      <c r="I80" s="187"/>
    </row>
    <row r="81" spans="1:9" ht="25.5" customHeight="1" thickBot="1" x14ac:dyDescent="0.3">
      <c r="A81" s="104"/>
      <c r="B81" s="105" t="s">
        <v>1</v>
      </c>
      <c r="C81" s="106" t="s">
        <v>2</v>
      </c>
      <c r="D81" s="107">
        <v>2025</v>
      </c>
      <c r="E81" s="71" t="s">
        <v>769</v>
      </c>
      <c r="F81" s="108">
        <v>2026</v>
      </c>
      <c r="G81" s="109">
        <v>2027</v>
      </c>
      <c r="H81" s="109">
        <v>2028</v>
      </c>
      <c r="I81" s="185"/>
    </row>
    <row r="82" spans="1:9" ht="20.25" customHeight="1" thickBot="1" x14ac:dyDescent="0.3">
      <c r="A82" s="300" t="s">
        <v>542</v>
      </c>
      <c r="B82" s="300"/>
      <c r="C82" s="300"/>
      <c r="D82" s="300"/>
      <c r="E82" s="300"/>
      <c r="F82" s="300"/>
      <c r="G82" s="300"/>
      <c r="H82" s="300"/>
      <c r="I82" s="185"/>
    </row>
    <row r="83" spans="1:9" ht="26.25" customHeight="1" x14ac:dyDescent="0.25">
      <c r="A83" s="304" t="s">
        <v>543</v>
      </c>
      <c r="B83" s="304"/>
      <c r="C83" s="304"/>
      <c r="D83" s="304"/>
      <c r="E83" s="304"/>
      <c r="F83" s="304"/>
      <c r="G83" s="304"/>
      <c r="H83" s="304"/>
      <c r="I83" s="185"/>
    </row>
    <row r="84" spans="1:9" ht="17.25" customHeight="1" thickBot="1" x14ac:dyDescent="0.3">
      <c r="A84" s="305" t="s">
        <v>544</v>
      </c>
      <c r="B84" s="305"/>
      <c r="C84" s="305"/>
      <c r="D84" s="150">
        <v>144000</v>
      </c>
      <c r="E84" s="150">
        <v>144000</v>
      </c>
      <c r="F84" s="150">
        <v>118400</v>
      </c>
      <c r="G84" s="150">
        <v>136000</v>
      </c>
      <c r="H84" s="150">
        <v>136000</v>
      </c>
      <c r="I84" s="185"/>
    </row>
    <row r="85" spans="1:9" ht="20.25" customHeight="1" thickBot="1" x14ac:dyDescent="0.3">
      <c r="A85" s="300" t="s">
        <v>545</v>
      </c>
      <c r="B85" s="300"/>
      <c r="C85" s="300"/>
      <c r="D85" s="300"/>
      <c r="E85" s="300"/>
      <c r="F85" s="300"/>
      <c r="G85" s="300"/>
      <c r="H85" s="300"/>
      <c r="I85" s="185"/>
    </row>
    <row r="86" spans="1:9" ht="18.75" customHeight="1" x14ac:dyDescent="0.25">
      <c r="A86" s="139" t="s">
        <v>546</v>
      </c>
      <c r="B86" s="140"/>
      <c r="C86" s="139"/>
      <c r="D86" s="141">
        <v>19000</v>
      </c>
      <c r="E86" s="141">
        <v>16000</v>
      </c>
      <c r="F86" s="141">
        <v>21000</v>
      </c>
      <c r="G86" s="141">
        <v>21000</v>
      </c>
      <c r="H86" s="141">
        <v>21000</v>
      </c>
      <c r="I86" s="187"/>
    </row>
    <row r="87" spans="1:9" ht="27" customHeight="1" x14ac:dyDescent="0.25">
      <c r="A87" s="304" t="s">
        <v>547</v>
      </c>
      <c r="B87" s="304"/>
      <c r="C87" s="304"/>
      <c r="D87" s="304"/>
      <c r="E87" s="304"/>
      <c r="F87" s="304"/>
      <c r="G87" s="304"/>
      <c r="H87" s="304"/>
      <c r="I87" s="185"/>
    </row>
    <row r="88" spans="1:9" ht="18.75" customHeight="1" x14ac:dyDescent="0.25">
      <c r="A88" s="139" t="s">
        <v>548</v>
      </c>
      <c r="B88" s="140"/>
      <c r="C88" s="139"/>
      <c r="D88" s="141">
        <v>8000</v>
      </c>
      <c r="E88" s="141">
        <v>8000</v>
      </c>
      <c r="F88" s="141">
        <v>6000</v>
      </c>
      <c r="G88" s="141">
        <v>8000</v>
      </c>
      <c r="H88" s="141">
        <v>8000</v>
      </c>
      <c r="I88" s="187"/>
    </row>
    <row r="89" spans="1:9" ht="25.5" customHeight="1" x14ac:dyDescent="0.25">
      <c r="A89" s="304" t="s">
        <v>549</v>
      </c>
      <c r="B89" s="304"/>
      <c r="C89" s="304"/>
      <c r="D89" s="304"/>
      <c r="E89" s="304"/>
      <c r="F89" s="304"/>
      <c r="G89" s="304"/>
      <c r="H89" s="304"/>
      <c r="I89" s="185"/>
    </row>
    <row r="90" spans="1:9" ht="17.25" customHeight="1" thickBot="1" x14ac:dyDescent="0.3">
      <c r="A90" s="305" t="s">
        <v>550</v>
      </c>
      <c r="B90" s="305"/>
      <c r="C90" s="305"/>
      <c r="D90" s="150">
        <f>D88+D86</f>
        <v>27000</v>
      </c>
      <c r="E90" s="150">
        <f>E88+E86</f>
        <v>24000</v>
      </c>
      <c r="F90" s="150">
        <f>F88+F86</f>
        <v>27000</v>
      </c>
      <c r="G90" s="150">
        <f t="shared" ref="G90:H90" si="5">G88+G86</f>
        <v>29000</v>
      </c>
      <c r="H90" s="150">
        <f t="shared" si="5"/>
        <v>29000</v>
      </c>
      <c r="I90" s="185"/>
    </row>
    <row r="91" spans="1:9" ht="20.25" customHeight="1" thickBot="1" x14ac:dyDescent="0.3">
      <c r="A91" s="300" t="s">
        <v>551</v>
      </c>
      <c r="B91" s="300"/>
      <c r="C91" s="300"/>
      <c r="D91" s="300"/>
      <c r="E91" s="300"/>
      <c r="F91" s="300"/>
      <c r="G91" s="300"/>
      <c r="H91" s="300"/>
      <c r="I91" s="185"/>
    </row>
    <row r="92" spans="1:9" ht="24.75" customHeight="1" thickBot="1" x14ac:dyDescent="0.3">
      <c r="A92" s="304" t="s">
        <v>552</v>
      </c>
      <c r="B92" s="304"/>
      <c r="C92" s="304"/>
      <c r="D92" s="304"/>
      <c r="E92" s="304"/>
      <c r="F92" s="304"/>
      <c r="G92" s="304"/>
      <c r="H92" s="304"/>
      <c r="I92" s="185"/>
    </row>
    <row r="93" spans="1:9" ht="18.75" customHeight="1" thickBot="1" x14ac:dyDescent="0.3">
      <c r="A93" s="306" t="s">
        <v>553</v>
      </c>
      <c r="B93" s="306"/>
      <c r="C93" s="306"/>
      <c r="D93" s="151">
        <v>344979.69</v>
      </c>
      <c r="E93" s="151">
        <v>319677.56</v>
      </c>
      <c r="F93" s="151">
        <v>345119.44</v>
      </c>
      <c r="G93" s="151">
        <v>370000</v>
      </c>
      <c r="H93" s="151">
        <v>390000</v>
      </c>
      <c r="I93" s="187"/>
    </row>
    <row r="94" spans="1:9" ht="18.75" customHeight="1" thickBot="1" x14ac:dyDescent="0.3">
      <c r="A94" s="306" t="s">
        <v>554</v>
      </c>
      <c r="B94" s="306"/>
      <c r="C94" s="306"/>
      <c r="D94" s="152">
        <v>1810571</v>
      </c>
      <c r="E94" s="152">
        <v>2044231.42</v>
      </c>
      <c r="F94" s="152">
        <v>2236622</v>
      </c>
      <c r="G94" s="152">
        <v>2300000</v>
      </c>
      <c r="H94" s="152">
        <v>2400000</v>
      </c>
      <c r="I94" s="187"/>
    </row>
    <row r="95" spans="1:9" ht="16.5" customHeight="1" thickBot="1" x14ac:dyDescent="0.3">
      <c r="A95" s="153" t="s">
        <v>555</v>
      </c>
      <c r="B95" s="154"/>
      <c r="C95" s="155"/>
      <c r="D95" s="155">
        <f t="shared" ref="D95:E95" si="6">D93+D94</f>
        <v>2155550.69</v>
      </c>
      <c r="E95" s="155">
        <f t="shared" si="6"/>
        <v>2363908.98</v>
      </c>
      <c r="F95" s="155">
        <f>F93+F94</f>
        <v>2581741.44</v>
      </c>
      <c r="G95" s="155">
        <f t="shared" ref="G95:H95" si="7">G93+G94</f>
        <v>2670000</v>
      </c>
      <c r="H95" s="155">
        <f t="shared" si="7"/>
        <v>2790000</v>
      </c>
      <c r="I95" s="185"/>
    </row>
    <row r="96" spans="1:9" ht="20.25" customHeight="1" thickBot="1" x14ac:dyDescent="0.3">
      <c r="A96" s="300" t="s">
        <v>556</v>
      </c>
      <c r="B96" s="300"/>
      <c r="C96" s="300"/>
      <c r="D96" s="300"/>
      <c r="E96" s="300"/>
      <c r="F96" s="300"/>
      <c r="G96" s="300"/>
      <c r="H96" s="300"/>
      <c r="I96" s="185"/>
    </row>
    <row r="97" spans="1:9" ht="18.75" customHeight="1" x14ac:dyDescent="0.25">
      <c r="A97" s="139" t="s">
        <v>46</v>
      </c>
      <c r="B97" s="140"/>
      <c r="C97" s="139"/>
      <c r="D97" s="141">
        <v>33400</v>
      </c>
      <c r="E97" s="141">
        <v>33400</v>
      </c>
      <c r="F97" s="141">
        <v>30600</v>
      </c>
      <c r="G97" s="141">
        <v>31000</v>
      </c>
      <c r="H97" s="141">
        <v>31000</v>
      </c>
      <c r="I97" s="187"/>
    </row>
    <row r="98" spans="1:9" ht="27" customHeight="1" x14ac:dyDescent="0.25">
      <c r="A98" s="304" t="s">
        <v>557</v>
      </c>
      <c r="B98" s="304"/>
      <c r="C98" s="304"/>
      <c r="D98" s="304"/>
      <c r="E98" s="304"/>
      <c r="F98" s="304"/>
      <c r="G98" s="304"/>
      <c r="H98" s="304"/>
      <c r="I98" s="185"/>
    </row>
    <row r="99" spans="1:9" ht="17.25" customHeight="1" thickBot="1" x14ac:dyDescent="0.3">
      <c r="A99" s="156" t="s">
        <v>558</v>
      </c>
      <c r="B99" s="157"/>
      <c r="C99" s="149"/>
      <c r="D99" s="149">
        <f t="shared" ref="D99:E99" si="8">D97</f>
        <v>33400</v>
      </c>
      <c r="E99" s="149">
        <f t="shared" si="8"/>
        <v>33400</v>
      </c>
      <c r="F99" s="149">
        <f>F97</f>
        <v>30600</v>
      </c>
      <c r="G99" s="149">
        <f t="shared" ref="G99:H99" si="9">G97</f>
        <v>31000</v>
      </c>
      <c r="H99" s="149">
        <f t="shared" si="9"/>
        <v>31000</v>
      </c>
      <c r="I99" s="187"/>
    </row>
    <row r="100" spans="1:9" ht="20.25" customHeight="1" thickBot="1" x14ac:dyDescent="0.3">
      <c r="A100" s="300" t="s">
        <v>559</v>
      </c>
      <c r="B100" s="300"/>
      <c r="C100" s="300"/>
      <c r="D100" s="300"/>
      <c r="E100" s="300"/>
      <c r="F100" s="300"/>
      <c r="G100" s="300"/>
      <c r="H100" s="300"/>
      <c r="I100" s="185"/>
    </row>
    <row r="101" spans="1:9" ht="18.75" customHeight="1" x14ac:dyDescent="0.25">
      <c r="A101" s="139" t="s">
        <v>48</v>
      </c>
      <c r="B101" s="140"/>
      <c r="C101" s="139"/>
      <c r="D101" s="141">
        <v>22000</v>
      </c>
      <c r="E101" s="141">
        <v>21000</v>
      </c>
      <c r="F101" s="141">
        <v>22000</v>
      </c>
      <c r="G101" s="143">
        <v>24000</v>
      </c>
      <c r="H101" s="143">
        <v>26000</v>
      </c>
      <c r="I101" s="187"/>
    </row>
    <row r="102" spans="1:9" ht="27.75" customHeight="1" x14ac:dyDescent="0.25">
      <c r="A102" s="304" t="s">
        <v>560</v>
      </c>
      <c r="B102" s="304"/>
      <c r="C102" s="304"/>
      <c r="D102" s="304"/>
      <c r="E102" s="304"/>
      <c r="F102" s="304"/>
      <c r="G102" s="304"/>
      <c r="H102" s="304"/>
      <c r="I102" s="185"/>
    </row>
    <row r="103" spans="1:9" ht="18.75" customHeight="1" x14ac:dyDescent="0.25">
      <c r="A103" s="139" t="s">
        <v>49</v>
      </c>
      <c r="B103" s="140"/>
      <c r="C103" s="139"/>
      <c r="D103" s="141">
        <v>14500</v>
      </c>
      <c r="E103" s="141">
        <v>14500</v>
      </c>
      <c r="F103" s="141">
        <v>0</v>
      </c>
      <c r="G103" s="143">
        <v>0</v>
      </c>
      <c r="H103" s="143">
        <v>0</v>
      </c>
      <c r="I103" s="187"/>
    </row>
    <row r="104" spans="1:9" ht="27.75" customHeight="1" x14ac:dyDescent="0.25">
      <c r="A104" s="304" t="s">
        <v>561</v>
      </c>
      <c r="B104" s="304"/>
      <c r="C104" s="304"/>
      <c r="D104" s="304"/>
      <c r="E104" s="304"/>
      <c r="F104" s="304"/>
      <c r="G104" s="304"/>
      <c r="H104" s="304"/>
      <c r="I104" s="185"/>
    </row>
    <row r="105" spans="1:9" ht="17.25" customHeight="1" x14ac:dyDescent="0.25">
      <c r="A105" s="156" t="s">
        <v>562</v>
      </c>
      <c r="B105" s="157"/>
      <c r="C105" s="156"/>
      <c r="D105" s="144">
        <f t="shared" ref="D105:E105" si="10">D103+D101</f>
        <v>36500</v>
      </c>
      <c r="E105" s="144">
        <f t="shared" si="10"/>
        <v>35500</v>
      </c>
      <c r="F105" s="144">
        <f>F103+F101</f>
        <v>22000</v>
      </c>
      <c r="G105" s="144">
        <f t="shared" ref="G105:H105" si="11">G103+G101</f>
        <v>24000</v>
      </c>
      <c r="H105" s="144">
        <f t="shared" si="11"/>
        <v>26000</v>
      </c>
      <c r="I105" s="187"/>
    </row>
    <row r="106" spans="1:9" ht="27.75" customHeight="1" thickBot="1" x14ac:dyDescent="0.3">
      <c r="A106" s="104"/>
      <c r="B106" s="105" t="s">
        <v>1</v>
      </c>
      <c r="C106" s="106" t="s">
        <v>2</v>
      </c>
      <c r="D106" s="107">
        <v>2025</v>
      </c>
      <c r="E106" s="71" t="s">
        <v>769</v>
      </c>
      <c r="F106" s="108">
        <v>2026</v>
      </c>
      <c r="G106" s="109">
        <v>2027</v>
      </c>
      <c r="H106" s="109">
        <v>2028</v>
      </c>
      <c r="I106" s="187"/>
    </row>
    <row r="107" spans="1:9" ht="20.25" customHeight="1" thickBot="1" x14ac:dyDescent="0.3">
      <c r="A107" s="300" t="s">
        <v>563</v>
      </c>
      <c r="B107" s="300"/>
      <c r="C107" s="300"/>
      <c r="D107" s="300"/>
      <c r="E107" s="300"/>
      <c r="F107" s="300"/>
      <c r="G107" s="300"/>
      <c r="H107" s="300"/>
      <c r="I107" s="185"/>
    </row>
    <row r="108" spans="1:9" ht="18.75" customHeight="1" x14ac:dyDescent="0.25">
      <c r="A108" s="139" t="s">
        <v>51</v>
      </c>
      <c r="B108" s="140"/>
      <c r="C108" s="139"/>
      <c r="D108" s="141">
        <v>5000</v>
      </c>
      <c r="E108" s="141">
        <v>7000</v>
      </c>
      <c r="F108" s="141">
        <v>4000</v>
      </c>
      <c r="G108" s="143">
        <v>4000</v>
      </c>
      <c r="H108" s="143">
        <v>4000</v>
      </c>
      <c r="I108" s="187"/>
    </row>
    <row r="109" spans="1:9" ht="26.25" customHeight="1" x14ac:dyDescent="0.25">
      <c r="A109" s="304" t="s">
        <v>564</v>
      </c>
      <c r="B109" s="304"/>
      <c r="C109" s="304"/>
      <c r="D109" s="304"/>
      <c r="E109" s="304"/>
      <c r="F109" s="304"/>
      <c r="G109" s="304"/>
      <c r="H109" s="304"/>
      <c r="I109" s="185"/>
    </row>
    <row r="110" spans="1:9" ht="18.75" customHeight="1" x14ac:dyDescent="0.25">
      <c r="A110" s="139" t="s">
        <v>52</v>
      </c>
      <c r="B110" s="140"/>
      <c r="C110" s="139"/>
      <c r="D110" s="141">
        <v>1500</v>
      </c>
      <c r="E110" s="141">
        <v>1500</v>
      </c>
      <c r="F110" s="141">
        <v>1500</v>
      </c>
      <c r="G110" s="141">
        <v>1500</v>
      </c>
      <c r="H110" s="141">
        <v>1500</v>
      </c>
      <c r="I110" s="187"/>
    </row>
    <row r="111" spans="1:9" ht="28.5" customHeight="1" x14ac:dyDescent="0.25">
      <c r="A111" s="304" t="s">
        <v>565</v>
      </c>
      <c r="B111" s="304"/>
      <c r="C111" s="304"/>
      <c r="D111" s="304"/>
      <c r="E111" s="304"/>
      <c r="F111" s="304"/>
      <c r="G111" s="304"/>
      <c r="H111" s="304"/>
      <c r="I111" s="185"/>
    </row>
    <row r="112" spans="1:9" ht="17.25" customHeight="1" thickBot="1" x14ac:dyDescent="0.3">
      <c r="A112" s="156" t="s">
        <v>566</v>
      </c>
      <c r="B112" s="157"/>
      <c r="C112" s="156"/>
      <c r="D112" s="144">
        <f t="shared" ref="D112:H112" si="12">D108+D110</f>
        <v>6500</v>
      </c>
      <c r="E112" s="144">
        <f t="shared" si="12"/>
        <v>8500</v>
      </c>
      <c r="F112" s="144">
        <f t="shared" si="12"/>
        <v>5500</v>
      </c>
      <c r="G112" s="144">
        <f t="shared" si="12"/>
        <v>5500</v>
      </c>
      <c r="H112" s="144">
        <f t="shared" si="12"/>
        <v>5500</v>
      </c>
      <c r="I112" s="187"/>
    </row>
    <row r="113" spans="1:9" ht="20.25" customHeight="1" thickBot="1" x14ac:dyDescent="0.3">
      <c r="A113" s="300" t="s">
        <v>567</v>
      </c>
      <c r="B113" s="300"/>
      <c r="C113" s="300"/>
      <c r="D113" s="300"/>
      <c r="E113" s="300"/>
      <c r="F113" s="300"/>
      <c r="G113" s="300"/>
      <c r="H113" s="300"/>
      <c r="I113" s="185"/>
    </row>
    <row r="114" spans="1:9" x14ac:dyDescent="0.25">
      <c r="A114" s="19" t="s">
        <v>54</v>
      </c>
      <c r="B114" s="45"/>
      <c r="C114" s="19"/>
      <c r="D114" s="158">
        <v>18220</v>
      </c>
      <c r="E114" s="158">
        <v>18220</v>
      </c>
      <c r="F114" s="158">
        <v>18190</v>
      </c>
      <c r="G114" s="158">
        <v>18200</v>
      </c>
      <c r="H114" s="158">
        <v>18200</v>
      </c>
      <c r="I114" s="185"/>
    </row>
    <row r="115" spans="1:9" ht="27.75" customHeight="1" x14ac:dyDescent="0.25">
      <c r="A115" s="304" t="s">
        <v>568</v>
      </c>
      <c r="B115" s="304"/>
      <c r="C115" s="304"/>
      <c r="D115" s="304"/>
      <c r="E115" s="304"/>
      <c r="F115" s="304"/>
      <c r="G115" s="304"/>
      <c r="H115" s="304"/>
      <c r="I115" s="185"/>
    </row>
    <row r="116" spans="1:9" ht="17.25" customHeight="1" thickBot="1" x14ac:dyDescent="0.3">
      <c r="A116" s="156" t="s">
        <v>569</v>
      </c>
      <c r="B116" s="157"/>
      <c r="C116" s="156"/>
      <c r="D116" s="144">
        <f t="shared" ref="D116:E116" si="13">D114</f>
        <v>18220</v>
      </c>
      <c r="E116" s="144">
        <f t="shared" si="13"/>
        <v>18220</v>
      </c>
      <c r="F116" s="144">
        <f>F114</f>
        <v>18190</v>
      </c>
      <c r="G116" s="144">
        <f t="shared" ref="G116:H116" si="14">G114</f>
        <v>18200</v>
      </c>
      <c r="H116" s="144">
        <f t="shared" si="14"/>
        <v>18200</v>
      </c>
      <c r="I116" s="187"/>
    </row>
    <row r="117" spans="1:9" ht="20.25" customHeight="1" thickBot="1" x14ac:dyDescent="0.3">
      <c r="A117" s="300" t="s">
        <v>570</v>
      </c>
      <c r="B117" s="300"/>
      <c r="C117" s="300"/>
      <c r="D117" s="300"/>
      <c r="E117" s="300"/>
      <c r="F117" s="300"/>
      <c r="G117" s="300"/>
      <c r="H117" s="300"/>
      <c r="I117" s="185"/>
    </row>
    <row r="118" spans="1:9" ht="30.75" customHeight="1" x14ac:dyDescent="0.25">
      <c r="A118" s="304" t="s">
        <v>571</v>
      </c>
      <c r="B118" s="304"/>
      <c r="C118" s="304"/>
      <c r="D118" s="304"/>
      <c r="E118" s="304"/>
      <c r="F118" s="304"/>
      <c r="G118" s="304"/>
      <c r="H118" s="304"/>
      <c r="I118" s="185"/>
    </row>
    <row r="119" spans="1:9" ht="17.25" customHeight="1" thickBot="1" x14ac:dyDescent="0.3">
      <c r="A119" s="303" t="s">
        <v>572</v>
      </c>
      <c r="B119" s="303"/>
      <c r="C119" s="303"/>
      <c r="D119" s="159">
        <v>1070</v>
      </c>
      <c r="E119" s="159">
        <v>1038.95</v>
      </c>
      <c r="F119" s="159">
        <v>1050</v>
      </c>
      <c r="G119" s="159">
        <v>1100</v>
      </c>
      <c r="H119" s="159">
        <v>1100</v>
      </c>
      <c r="I119" s="187"/>
    </row>
    <row r="120" spans="1:9" ht="17.25" customHeight="1" thickBot="1" x14ac:dyDescent="0.3">
      <c r="A120" s="301" t="s">
        <v>573</v>
      </c>
      <c r="B120" s="301"/>
      <c r="C120" s="301"/>
      <c r="D120" s="160">
        <f>'[1]2022_schv'!D331</f>
        <v>10000</v>
      </c>
      <c r="E120" s="160">
        <v>10000</v>
      </c>
      <c r="F120" s="160">
        <f>'[1]2022_schv'!F331</f>
        <v>10000</v>
      </c>
      <c r="G120" s="161">
        <v>10000</v>
      </c>
      <c r="H120" s="161">
        <v>10000</v>
      </c>
      <c r="I120" s="187"/>
    </row>
    <row r="121" spans="1:9" ht="17.25" customHeight="1" thickBot="1" x14ac:dyDescent="0.3">
      <c r="A121" s="301" t="s">
        <v>574</v>
      </c>
      <c r="B121" s="301"/>
      <c r="C121" s="301"/>
      <c r="D121" s="161">
        <v>16557</v>
      </c>
      <c r="E121" s="161">
        <v>16697.48</v>
      </c>
      <c r="F121" s="161">
        <v>16700</v>
      </c>
      <c r="G121" s="161">
        <v>17000</v>
      </c>
      <c r="H121" s="161">
        <v>17200</v>
      </c>
      <c r="I121" s="187"/>
    </row>
    <row r="122" spans="1:9" ht="17.25" customHeight="1" thickBot="1" x14ac:dyDescent="0.3">
      <c r="A122" s="301" t="s">
        <v>575</v>
      </c>
      <c r="B122" s="301"/>
      <c r="C122" s="301"/>
      <c r="D122" s="161">
        <v>5500</v>
      </c>
      <c r="E122" s="161">
        <v>5538.29</v>
      </c>
      <c r="F122" s="161">
        <v>15500</v>
      </c>
      <c r="G122" s="161">
        <v>16000</v>
      </c>
      <c r="H122" s="161">
        <v>16000</v>
      </c>
      <c r="I122" s="187"/>
    </row>
    <row r="123" spans="1:9" ht="17.25" customHeight="1" thickBot="1" x14ac:dyDescent="0.3">
      <c r="A123" s="301" t="s">
        <v>576</v>
      </c>
      <c r="B123" s="301"/>
      <c r="C123" s="301"/>
      <c r="D123" s="161">
        <v>100000</v>
      </c>
      <c r="E123" s="161">
        <v>74000</v>
      </c>
      <c r="F123" s="161">
        <v>74000</v>
      </c>
      <c r="G123" s="161">
        <v>80000</v>
      </c>
      <c r="H123" s="161">
        <v>80000</v>
      </c>
      <c r="I123" s="187"/>
    </row>
    <row r="124" spans="1:9" ht="17.25" customHeight="1" thickBot="1" x14ac:dyDescent="0.3">
      <c r="A124" s="301" t="s">
        <v>577</v>
      </c>
      <c r="B124" s="301"/>
      <c r="C124" s="301"/>
      <c r="D124" s="161">
        <v>4000</v>
      </c>
      <c r="E124" s="161">
        <v>4000</v>
      </c>
      <c r="F124" s="161">
        <v>4000</v>
      </c>
      <c r="G124" s="161">
        <v>4000</v>
      </c>
      <c r="H124" s="161">
        <v>4000</v>
      </c>
      <c r="I124" s="187"/>
    </row>
    <row r="125" spans="1:9" ht="17.25" customHeight="1" thickBot="1" x14ac:dyDescent="0.3">
      <c r="A125" s="162" t="s">
        <v>578</v>
      </c>
      <c r="B125" s="163"/>
      <c r="C125" s="162"/>
      <c r="D125" s="161">
        <v>5000</v>
      </c>
      <c r="E125" s="161">
        <v>5000</v>
      </c>
      <c r="F125" s="161">
        <v>5000</v>
      </c>
      <c r="G125" s="161">
        <v>5000</v>
      </c>
      <c r="H125" s="161">
        <v>5000</v>
      </c>
      <c r="I125" s="187"/>
    </row>
    <row r="126" spans="1:9" ht="17.25" customHeight="1" thickBot="1" x14ac:dyDescent="0.3">
      <c r="A126" s="301" t="s">
        <v>579</v>
      </c>
      <c r="B126" s="301"/>
      <c r="C126" s="301"/>
      <c r="D126" s="161">
        <v>26650</v>
      </c>
      <c r="E126" s="161">
        <v>26650</v>
      </c>
      <c r="F126" s="161">
        <v>26650</v>
      </c>
      <c r="G126" s="161">
        <v>26650</v>
      </c>
      <c r="H126" s="161">
        <v>26650</v>
      </c>
      <c r="I126" s="187"/>
    </row>
    <row r="127" spans="1:9" ht="17.25" customHeight="1" thickBot="1" x14ac:dyDescent="0.3">
      <c r="A127" s="301" t="s">
        <v>580</v>
      </c>
      <c r="B127" s="301"/>
      <c r="C127" s="301"/>
      <c r="D127" s="161">
        <v>5000</v>
      </c>
      <c r="E127" s="161">
        <v>5000</v>
      </c>
      <c r="F127" s="161">
        <v>4970</v>
      </c>
      <c r="G127" s="161">
        <v>5000</v>
      </c>
      <c r="H127" s="161">
        <v>5000</v>
      </c>
      <c r="I127" s="187"/>
    </row>
    <row r="128" spans="1:9" ht="17.25" customHeight="1" thickBot="1" x14ac:dyDescent="0.3">
      <c r="A128" s="301" t="s">
        <v>581</v>
      </c>
      <c r="B128" s="301"/>
      <c r="C128" s="301"/>
      <c r="D128" s="161">
        <v>2000</v>
      </c>
      <c r="E128" s="161">
        <v>0</v>
      </c>
      <c r="F128" s="161">
        <v>0</v>
      </c>
      <c r="G128" s="161">
        <v>0</v>
      </c>
      <c r="H128" s="161">
        <v>0</v>
      </c>
      <c r="I128" s="187"/>
    </row>
    <row r="129" spans="1:9" ht="17.25" customHeight="1" thickBot="1" x14ac:dyDescent="0.3">
      <c r="A129" s="301" t="s">
        <v>691</v>
      </c>
      <c r="B129" s="301"/>
      <c r="C129" s="301"/>
      <c r="D129" s="161">
        <v>67734.570000000007</v>
      </c>
      <c r="E129" s="161">
        <v>67734.570000000007</v>
      </c>
      <c r="F129" s="161">
        <v>67734.570000000007</v>
      </c>
      <c r="G129" s="161">
        <v>0</v>
      </c>
      <c r="H129" s="161">
        <v>0</v>
      </c>
      <c r="I129" s="187"/>
    </row>
    <row r="130" spans="1:9" ht="17.25" customHeight="1" thickBot="1" x14ac:dyDescent="0.3">
      <c r="A130" s="301" t="s">
        <v>693</v>
      </c>
      <c r="B130" s="301"/>
      <c r="C130" s="301"/>
      <c r="D130" s="161">
        <v>182667.72</v>
      </c>
      <c r="E130" s="161">
        <v>182667.72</v>
      </c>
      <c r="F130" s="161">
        <v>0</v>
      </c>
      <c r="G130" s="161">
        <v>0</v>
      </c>
      <c r="H130" s="161">
        <v>0</v>
      </c>
      <c r="I130" s="187"/>
    </row>
    <row r="131" spans="1:9" ht="17.25" customHeight="1" thickBot="1" x14ac:dyDescent="0.3">
      <c r="A131" s="164" t="s">
        <v>582</v>
      </c>
      <c r="B131" s="165"/>
      <c r="C131" s="164"/>
      <c r="D131" s="166">
        <f>SUM(D119:D130)</f>
        <v>426179.29000000004</v>
      </c>
      <c r="E131" s="166">
        <f>SUM(E119:E130)</f>
        <v>398327.01</v>
      </c>
      <c r="F131" s="166">
        <f>SUM(F119:F130)</f>
        <v>225604.57</v>
      </c>
      <c r="G131" s="166">
        <f>SUM(G119:G130)</f>
        <v>164750</v>
      </c>
      <c r="H131" s="166">
        <f>SUM(H119:H130)</f>
        <v>164950</v>
      </c>
      <c r="I131" s="187"/>
    </row>
    <row r="132" spans="1:9" ht="27.75" customHeight="1" thickBot="1" x14ac:dyDescent="0.3">
      <c r="A132" s="104"/>
      <c r="B132" s="105" t="s">
        <v>1</v>
      </c>
      <c r="C132" s="106" t="s">
        <v>2</v>
      </c>
      <c r="D132" s="107">
        <v>2025</v>
      </c>
      <c r="E132" s="71" t="s">
        <v>769</v>
      </c>
      <c r="F132" s="108">
        <v>2026</v>
      </c>
      <c r="G132" s="109">
        <v>2027</v>
      </c>
      <c r="H132" s="109">
        <v>2028</v>
      </c>
      <c r="I132" s="187"/>
    </row>
    <row r="133" spans="1:9" ht="20.25" customHeight="1" thickBot="1" x14ac:dyDescent="0.3">
      <c r="A133" s="302" t="s">
        <v>583</v>
      </c>
      <c r="B133" s="302"/>
      <c r="C133" s="302"/>
      <c r="D133" s="300"/>
      <c r="E133" s="300"/>
      <c r="F133" s="300"/>
      <c r="G133" s="300"/>
      <c r="H133" s="300"/>
      <c r="I133" s="185"/>
    </row>
    <row r="134" spans="1:9" ht="20.25" customHeight="1" thickBot="1" x14ac:dyDescent="0.3">
      <c r="A134" s="303" t="s">
        <v>704</v>
      </c>
      <c r="B134" s="303"/>
      <c r="C134" s="303"/>
      <c r="D134" s="167">
        <v>1500</v>
      </c>
      <c r="E134" s="167">
        <v>1500</v>
      </c>
      <c r="F134" s="167">
        <v>1500</v>
      </c>
      <c r="G134" s="167">
        <v>25000</v>
      </c>
      <c r="H134" s="167">
        <v>0</v>
      </c>
      <c r="I134" s="185"/>
    </row>
    <row r="135" spans="1:9" ht="17.25" customHeight="1" thickBot="1" x14ac:dyDescent="0.3">
      <c r="A135" s="303" t="s">
        <v>463</v>
      </c>
      <c r="B135" s="303"/>
      <c r="C135" s="303"/>
      <c r="D135" s="167">
        <v>0</v>
      </c>
      <c r="E135" s="167">
        <v>0</v>
      </c>
      <c r="F135" s="167">
        <f>'[1]2022_schv'!F402</f>
        <v>0</v>
      </c>
      <c r="G135" s="167">
        <v>0</v>
      </c>
      <c r="H135" s="167">
        <v>0</v>
      </c>
      <c r="I135" s="185"/>
    </row>
    <row r="136" spans="1:9" ht="17.25" customHeight="1" thickBot="1" x14ac:dyDescent="0.3">
      <c r="A136" s="301" t="s">
        <v>464</v>
      </c>
      <c r="B136" s="301"/>
      <c r="C136" s="301"/>
      <c r="D136" s="167">
        <v>0</v>
      </c>
      <c r="E136" s="167">
        <v>32063.08</v>
      </c>
      <c r="F136" s="167">
        <v>32063.08</v>
      </c>
      <c r="G136" s="168">
        <v>32063</v>
      </c>
      <c r="H136" s="168">
        <v>32063</v>
      </c>
      <c r="I136" s="185"/>
    </row>
    <row r="137" spans="1:9" ht="17.25" customHeight="1" thickBot="1" x14ac:dyDescent="0.3">
      <c r="A137" s="163" t="s">
        <v>593</v>
      </c>
      <c r="B137" s="163"/>
      <c r="C137" s="163"/>
      <c r="D137" s="167">
        <v>0</v>
      </c>
      <c r="E137" s="167">
        <v>0</v>
      </c>
      <c r="F137" s="167">
        <v>0</v>
      </c>
      <c r="G137" s="168">
        <v>0</v>
      </c>
      <c r="H137" s="168">
        <v>0</v>
      </c>
      <c r="I137" s="185"/>
    </row>
    <row r="138" spans="1:9" ht="17.25" customHeight="1" thickBot="1" x14ac:dyDescent="0.3">
      <c r="A138" s="163" t="s">
        <v>734</v>
      </c>
      <c r="B138" s="163"/>
      <c r="C138" s="163"/>
      <c r="D138" s="167">
        <v>0</v>
      </c>
      <c r="E138" s="167">
        <v>5300</v>
      </c>
      <c r="F138" s="167">
        <v>2000</v>
      </c>
      <c r="G138" s="168">
        <v>0</v>
      </c>
      <c r="H138" s="168">
        <v>0</v>
      </c>
      <c r="I138" s="185"/>
    </row>
    <row r="139" spans="1:9" ht="17.25" customHeight="1" thickBot="1" x14ac:dyDescent="0.3">
      <c r="A139" s="301" t="s">
        <v>584</v>
      </c>
      <c r="B139" s="301"/>
      <c r="C139" s="301"/>
      <c r="D139" s="167">
        <v>528213.02</v>
      </c>
      <c r="E139" s="167">
        <v>2910028.73</v>
      </c>
      <c r="F139" s="167">
        <v>3574665.13</v>
      </c>
      <c r="G139" s="168">
        <v>386727</v>
      </c>
      <c r="H139" s="168">
        <v>387751</v>
      </c>
      <c r="I139" s="185"/>
    </row>
    <row r="140" spans="1:9" ht="17.25" customHeight="1" thickBot="1" x14ac:dyDescent="0.3">
      <c r="A140" s="301" t="s">
        <v>585</v>
      </c>
      <c r="B140" s="301"/>
      <c r="C140" s="301"/>
      <c r="D140" s="167">
        <v>0</v>
      </c>
      <c r="E140" s="167">
        <v>0</v>
      </c>
      <c r="F140" s="167">
        <f>'[1]2022_schv'!F419</f>
        <v>0</v>
      </c>
      <c r="G140" s="168">
        <v>0</v>
      </c>
      <c r="H140" s="168">
        <v>0</v>
      </c>
      <c r="I140" s="185"/>
    </row>
    <row r="141" spans="1:9" ht="17.25" customHeight="1" thickBot="1" x14ac:dyDescent="0.3">
      <c r="A141" s="301" t="s">
        <v>586</v>
      </c>
      <c r="B141" s="301"/>
      <c r="C141" s="301"/>
      <c r="D141" s="167">
        <v>0</v>
      </c>
      <c r="E141" s="167">
        <v>0</v>
      </c>
      <c r="F141" s="167">
        <v>0</v>
      </c>
      <c r="G141" s="168">
        <v>0</v>
      </c>
      <c r="H141" s="168">
        <v>0</v>
      </c>
      <c r="I141" s="185"/>
    </row>
    <row r="142" spans="1:9" ht="17.25" customHeight="1" thickBot="1" x14ac:dyDescent="0.3">
      <c r="A142" s="299" t="s">
        <v>457</v>
      </c>
      <c r="B142" s="299"/>
      <c r="C142" s="299"/>
      <c r="D142" s="167">
        <v>0</v>
      </c>
      <c r="E142" s="167">
        <v>0</v>
      </c>
      <c r="F142" s="167">
        <f>'[1]2022_schv'!F422</f>
        <v>0</v>
      </c>
      <c r="G142" s="168">
        <v>0</v>
      </c>
      <c r="H142" s="168">
        <v>0</v>
      </c>
      <c r="I142" s="185"/>
    </row>
    <row r="143" spans="1:9" ht="17.25" customHeight="1" thickBot="1" x14ac:dyDescent="0.3">
      <c r="A143" s="299" t="s">
        <v>458</v>
      </c>
      <c r="B143" s="299"/>
      <c r="C143" s="299"/>
      <c r="D143" s="167">
        <v>0</v>
      </c>
      <c r="E143" s="167">
        <v>0</v>
      </c>
      <c r="F143" s="167">
        <f>'[1]2022_schv'!F423</f>
        <v>0</v>
      </c>
      <c r="G143" s="168">
        <v>0</v>
      </c>
      <c r="H143" s="168">
        <v>0</v>
      </c>
      <c r="I143" s="185"/>
    </row>
    <row r="144" spans="1:9" ht="17.25" customHeight="1" thickBot="1" x14ac:dyDescent="0.3">
      <c r="A144" s="169" t="s">
        <v>587</v>
      </c>
      <c r="B144" s="170"/>
      <c r="C144" s="169"/>
      <c r="D144" s="171">
        <f>SUM(D134:D143)</f>
        <v>529713.02</v>
      </c>
      <c r="E144" s="171">
        <f>SUM(E134:E143)</f>
        <v>2948891.81</v>
      </c>
      <c r="F144" s="171">
        <f>SUM(F134:F143)</f>
        <v>3610228.21</v>
      </c>
      <c r="G144" s="171">
        <f>SUM(G134:G143)</f>
        <v>443790</v>
      </c>
      <c r="H144" s="171">
        <f>SUM(H134:H143)</f>
        <v>419814</v>
      </c>
      <c r="I144" s="185"/>
    </row>
    <row r="145" spans="1:9" ht="26.25" thickBot="1" x14ac:dyDescent="0.3">
      <c r="A145" s="104"/>
      <c r="B145" s="105" t="s">
        <v>1</v>
      </c>
      <c r="C145" s="106" t="s">
        <v>2</v>
      </c>
      <c r="D145" s="172">
        <v>2025</v>
      </c>
      <c r="E145" s="71" t="s">
        <v>770</v>
      </c>
      <c r="F145" s="108">
        <v>2026</v>
      </c>
      <c r="G145" s="109">
        <v>2027</v>
      </c>
      <c r="H145" s="109">
        <v>2028</v>
      </c>
      <c r="I145" s="185"/>
    </row>
    <row r="146" spans="1:9" ht="20.25" customHeight="1" thickBot="1" x14ac:dyDescent="0.3">
      <c r="A146" s="300" t="s">
        <v>588</v>
      </c>
      <c r="B146" s="300"/>
      <c r="C146" s="300"/>
      <c r="D146" s="300"/>
      <c r="E146" s="300"/>
      <c r="F146" s="300"/>
      <c r="G146" s="300"/>
      <c r="H146" s="300"/>
      <c r="I146" s="185"/>
    </row>
    <row r="147" spans="1:9" ht="17.25" customHeight="1" thickBot="1" x14ac:dyDescent="0.3">
      <c r="A147" s="301" t="s">
        <v>77</v>
      </c>
      <c r="B147" s="301"/>
      <c r="C147" s="301"/>
      <c r="D147" s="161">
        <v>17938</v>
      </c>
      <c r="E147" s="161">
        <v>17938</v>
      </c>
      <c r="F147" s="161">
        <v>18151.419999999998</v>
      </c>
      <c r="G147" s="161">
        <v>17700</v>
      </c>
      <c r="H147" s="161">
        <v>17700</v>
      </c>
      <c r="I147" s="187"/>
    </row>
    <row r="148" spans="1:9" ht="17.25" customHeight="1" thickBot="1" x14ac:dyDescent="0.3">
      <c r="A148" s="301" t="s">
        <v>203</v>
      </c>
      <c r="B148" s="301"/>
      <c r="C148" s="301"/>
      <c r="D148" s="161">
        <f>'[1]2022_schv'!D426</f>
        <v>27576</v>
      </c>
      <c r="E148" s="161">
        <f>'[1]2022_schv'!E426</f>
        <v>27576</v>
      </c>
      <c r="F148" s="161">
        <f>'[1]2022_schv'!F426</f>
        <v>27576</v>
      </c>
      <c r="G148" s="161">
        <v>27576</v>
      </c>
      <c r="H148" s="161">
        <v>27576</v>
      </c>
      <c r="I148" s="187"/>
    </row>
    <row r="149" spans="1:9" ht="17.25" customHeight="1" thickBot="1" x14ac:dyDescent="0.3">
      <c r="A149" s="301" t="s">
        <v>78</v>
      </c>
      <c r="B149" s="301"/>
      <c r="C149" s="301"/>
      <c r="D149" s="161">
        <v>9374</v>
      </c>
      <c r="E149" s="161">
        <v>9374</v>
      </c>
      <c r="F149" s="161">
        <v>9459</v>
      </c>
      <c r="G149" s="161">
        <v>9000</v>
      </c>
      <c r="H149" s="161">
        <v>9000</v>
      </c>
      <c r="I149" s="187"/>
    </row>
    <row r="150" spans="1:9" ht="17.25" customHeight="1" thickBot="1" x14ac:dyDescent="0.3">
      <c r="A150" s="297" t="s">
        <v>589</v>
      </c>
      <c r="B150" s="297"/>
      <c r="C150" s="297"/>
      <c r="D150" s="161">
        <v>30</v>
      </c>
      <c r="E150" s="161">
        <v>30</v>
      </c>
      <c r="F150" s="161">
        <f>'[1]2022_schv'!F430</f>
        <v>30</v>
      </c>
      <c r="G150" s="174">
        <v>20</v>
      </c>
      <c r="H150" s="174">
        <v>20</v>
      </c>
      <c r="I150" s="187"/>
    </row>
    <row r="151" spans="1:9" ht="17.25" customHeight="1" thickBot="1" x14ac:dyDescent="0.3">
      <c r="A151" s="173" t="s">
        <v>496</v>
      </c>
      <c r="B151" s="173"/>
      <c r="C151" s="173"/>
      <c r="D151" s="161">
        <v>25296</v>
      </c>
      <c r="E151" s="161">
        <v>25296</v>
      </c>
      <c r="F151" s="161">
        <v>25296</v>
      </c>
      <c r="G151" s="174">
        <v>25296</v>
      </c>
      <c r="H151" s="174">
        <v>25296</v>
      </c>
      <c r="I151" s="187"/>
    </row>
    <row r="152" spans="1:9" ht="17.25" customHeight="1" thickBot="1" x14ac:dyDescent="0.3">
      <c r="A152" s="173" t="s">
        <v>497</v>
      </c>
      <c r="B152" s="173"/>
      <c r="C152" s="173"/>
      <c r="D152" s="161">
        <v>37416</v>
      </c>
      <c r="E152" s="161">
        <v>37416</v>
      </c>
      <c r="F152" s="161">
        <v>37416</v>
      </c>
      <c r="G152" s="174">
        <v>37416</v>
      </c>
      <c r="H152" s="174">
        <v>37416</v>
      </c>
      <c r="I152" s="187"/>
    </row>
    <row r="153" spans="1:9" ht="17.25" customHeight="1" thickBot="1" x14ac:dyDescent="0.3">
      <c r="A153" s="173" t="s">
        <v>605</v>
      </c>
      <c r="B153" s="173"/>
      <c r="C153" s="173"/>
      <c r="D153" s="161">
        <v>0</v>
      </c>
      <c r="E153" s="161">
        <v>0</v>
      </c>
      <c r="F153" s="161">
        <v>0</v>
      </c>
      <c r="G153" s="174">
        <v>0</v>
      </c>
      <c r="H153" s="174">
        <v>0</v>
      </c>
      <c r="I153" s="187"/>
    </row>
    <row r="154" spans="1:9" ht="17.25" customHeight="1" thickBot="1" x14ac:dyDescent="0.3">
      <c r="A154" s="173" t="s">
        <v>606</v>
      </c>
      <c r="B154" s="173"/>
      <c r="C154" s="173"/>
      <c r="D154" s="161">
        <v>9500</v>
      </c>
      <c r="E154" s="161">
        <v>9500</v>
      </c>
      <c r="F154" s="161">
        <v>9500</v>
      </c>
      <c r="G154" s="174">
        <v>9500</v>
      </c>
      <c r="H154" s="174">
        <v>9500</v>
      </c>
      <c r="I154" s="187"/>
    </row>
    <row r="155" spans="1:9" ht="17.25" customHeight="1" thickBot="1" x14ac:dyDescent="0.3">
      <c r="A155" s="175" t="s">
        <v>590</v>
      </c>
      <c r="B155" s="176"/>
      <c r="C155" s="175"/>
      <c r="D155" s="171">
        <f>SUM(D147:D154)</f>
        <v>127130</v>
      </c>
      <c r="E155" s="171">
        <f>SUM(E147:E154)</f>
        <v>127130</v>
      </c>
      <c r="F155" s="171">
        <f>SUM(F147:F154)</f>
        <v>127428.42</v>
      </c>
      <c r="G155" s="171">
        <f>SUM(G147:G154)</f>
        <v>126508</v>
      </c>
      <c r="H155" s="171">
        <f>SUM(H147:H154)</f>
        <v>126508</v>
      </c>
      <c r="I155" s="185"/>
    </row>
    <row r="156" spans="1:9" x14ac:dyDescent="0.25">
      <c r="A156" s="298" t="s">
        <v>591</v>
      </c>
      <c r="B156" s="298"/>
      <c r="C156" s="298"/>
      <c r="D156" s="298"/>
      <c r="E156" s="298"/>
      <c r="F156" s="298"/>
      <c r="G156" s="298"/>
      <c r="H156" s="298"/>
      <c r="I156" s="185"/>
    </row>
    <row r="157" spans="1:9" ht="25.5" x14ac:dyDescent="0.25">
      <c r="A157" s="104"/>
      <c r="B157" s="105" t="s">
        <v>1</v>
      </c>
      <c r="C157" s="106" t="s">
        <v>2</v>
      </c>
      <c r="D157" s="107">
        <v>2025</v>
      </c>
      <c r="E157" s="71" t="s">
        <v>769</v>
      </c>
      <c r="F157" s="108">
        <v>2026</v>
      </c>
      <c r="G157" s="109">
        <v>2027</v>
      </c>
      <c r="H157" s="109">
        <v>2028</v>
      </c>
      <c r="I157" s="185"/>
    </row>
    <row r="158" spans="1:9" ht="18" customHeight="1" x14ac:dyDescent="0.25">
      <c r="A158" s="177" t="s">
        <v>58</v>
      </c>
      <c r="B158" s="177"/>
      <c r="C158" s="177"/>
      <c r="D158" s="178">
        <f>D31</f>
        <v>4071258.29</v>
      </c>
      <c r="E158" s="178">
        <f>E31</f>
        <v>4323913.6500000004</v>
      </c>
      <c r="F158" s="178">
        <f>F31</f>
        <v>4388926.57</v>
      </c>
      <c r="G158" s="178">
        <f>G31</f>
        <v>4486938</v>
      </c>
      <c r="H158" s="178">
        <f>H31</f>
        <v>4598162</v>
      </c>
      <c r="I158" s="1"/>
    </row>
    <row r="159" spans="1:9" ht="18" customHeight="1" x14ac:dyDescent="0.25">
      <c r="A159" s="177" t="s">
        <v>59</v>
      </c>
      <c r="B159" s="177"/>
      <c r="C159" s="177"/>
      <c r="D159" s="178">
        <f>D55+D63+D73+D79+D84+D90+D95+D99+D105+D112+D116+D131</f>
        <v>3983896.64</v>
      </c>
      <c r="E159" s="178">
        <f>E55+E63+E73+E79+E84+E90+E95+E99+E105+E112+E116+E131</f>
        <v>4185482.6500000004</v>
      </c>
      <c r="F159" s="178">
        <f>F55+F63+F73+F79+F84+F90+F95+F99+F105+F112+F116+F131</f>
        <v>4159960.8299999996</v>
      </c>
      <c r="G159" s="178">
        <f>G55+G63+G73+G79+G84+G90+G95+G99+G105+G112+G116+G131</f>
        <v>4216670</v>
      </c>
      <c r="H159" s="178">
        <f>H55+H63+H73+H79+H84+H90+H95+H99+H105+H112+H116+H131</f>
        <v>4351870</v>
      </c>
      <c r="I159" s="1"/>
    </row>
    <row r="160" spans="1:9" ht="18" customHeight="1" x14ac:dyDescent="0.25">
      <c r="A160" s="179" t="s">
        <v>70</v>
      </c>
      <c r="B160" s="179"/>
      <c r="C160" s="179"/>
      <c r="D160" s="180">
        <f t="shared" ref="D160:E160" si="15">D158-D159</f>
        <v>87361.649999999907</v>
      </c>
      <c r="E160" s="181">
        <f t="shared" si="15"/>
        <v>138431</v>
      </c>
      <c r="F160" s="180">
        <f>F158-F159</f>
        <v>228965.74000000069</v>
      </c>
      <c r="G160" s="180">
        <f t="shared" ref="G160:H160" si="16">G158-G159</f>
        <v>270268</v>
      </c>
      <c r="H160" s="180">
        <f t="shared" si="16"/>
        <v>246292</v>
      </c>
      <c r="I160" s="1"/>
    </row>
    <row r="161" spans="1:9" ht="18" customHeight="1" x14ac:dyDescent="0.25">
      <c r="A161" s="177" t="s">
        <v>60</v>
      </c>
      <c r="B161" s="177"/>
      <c r="C161" s="177"/>
      <c r="D161" s="178">
        <f>D33</f>
        <v>558058.81999999995</v>
      </c>
      <c r="E161" s="178">
        <f>E33</f>
        <v>2914532.37</v>
      </c>
      <c r="F161" s="178">
        <f>F33</f>
        <v>3508660.89</v>
      </c>
      <c r="G161" s="178">
        <f>G33</f>
        <v>300000</v>
      </c>
      <c r="H161" s="178">
        <f>H33</f>
        <v>300000</v>
      </c>
      <c r="I161" s="1"/>
    </row>
    <row r="162" spans="1:9" ht="18" customHeight="1" x14ac:dyDescent="0.25">
      <c r="A162" s="177" t="s">
        <v>61</v>
      </c>
      <c r="B162" s="177"/>
      <c r="C162" s="177"/>
      <c r="D162" s="178">
        <f>D144</f>
        <v>529713.02</v>
      </c>
      <c r="E162" s="178">
        <f>E144</f>
        <v>2948891.81</v>
      </c>
      <c r="F162" s="178">
        <f>F144</f>
        <v>3610228.21</v>
      </c>
      <c r="G162" s="178">
        <f>G144</f>
        <v>443790</v>
      </c>
      <c r="H162" s="178">
        <f>H144</f>
        <v>419814</v>
      </c>
      <c r="I162" s="1"/>
    </row>
    <row r="163" spans="1:9" ht="18" customHeight="1" x14ac:dyDescent="0.25">
      <c r="A163" s="179" t="s">
        <v>71</v>
      </c>
      <c r="B163" s="179"/>
      <c r="C163" s="179"/>
      <c r="D163" s="180">
        <f t="shared" ref="D163:E163" si="17">D161-D162</f>
        <v>28345.79999999993</v>
      </c>
      <c r="E163" s="181">
        <f t="shared" si="17"/>
        <v>-34359.439999999944</v>
      </c>
      <c r="F163" s="180">
        <f>F161-F162</f>
        <v>-101567.31999999983</v>
      </c>
      <c r="G163" s="180">
        <f t="shared" ref="G163:H163" si="18">G161-G162</f>
        <v>-143790</v>
      </c>
      <c r="H163" s="180">
        <f t="shared" si="18"/>
        <v>-119814</v>
      </c>
      <c r="I163" s="1"/>
    </row>
    <row r="164" spans="1:9" ht="18" customHeight="1" x14ac:dyDescent="0.25">
      <c r="A164" s="177" t="s">
        <v>62</v>
      </c>
      <c r="B164" s="177"/>
      <c r="C164" s="177"/>
      <c r="D164" s="178">
        <f>D35</f>
        <v>36163.550000000003</v>
      </c>
      <c r="E164" s="178">
        <f>E35</f>
        <v>97410.49</v>
      </c>
      <c r="F164" s="178">
        <f>F35</f>
        <v>30</v>
      </c>
      <c r="G164" s="178">
        <f>[1]Program_schv!G35</f>
        <v>30</v>
      </c>
      <c r="H164" s="178">
        <f>[1]Program_schv!H35</f>
        <v>30</v>
      </c>
      <c r="I164" s="1"/>
    </row>
    <row r="165" spans="1:9" ht="18" customHeight="1" x14ac:dyDescent="0.25">
      <c r="A165" s="177" t="s">
        <v>63</v>
      </c>
      <c r="B165" s="177"/>
      <c r="C165" s="177"/>
      <c r="D165" s="178">
        <f>D155</f>
        <v>127130</v>
      </c>
      <c r="E165" s="178">
        <f>E155</f>
        <v>127130</v>
      </c>
      <c r="F165" s="178">
        <f>F155</f>
        <v>127428.42</v>
      </c>
      <c r="G165" s="178">
        <f>G155</f>
        <v>126508</v>
      </c>
      <c r="H165" s="178">
        <f>H155</f>
        <v>126508</v>
      </c>
      <c r="I165" s="1"/>
    </row>
    <row r="166" spans="1:9" ht="18" customHeight="1" x14ac:dyDescent="0.25">
      <c r="A166" s="179" t="s">
        <v>72</v>
      </c>
      <c r="B166" s="179"/>
      <c r="C166" s="179"/>
      <c r="D166" s="180">
        <f t="shared" ref="D166:E166" si="19">D164-D165</f>
        <v>-90966.45</v>
      </c>
      <c r="E166" s="181">
        <f t="shared" si="19"/>
        <v>-29719.509999999995</v>
      </c>
      <c r="F166" s="180">
        <f>F164-F165</f>
        <v>-127398.42</v>
      </c>
      <c r="G166" s="180">
        <f t="shared" ref="G166:H166" si="20">G164-G165</f>
        <v>-126478</v>
      </c>
      <c r="H166" s="180">
        <f t="shared" si="20"/>
        <v>-126478</v>
      </c>
      <c r="I166" s="1"/>
    </row>
    <row r="167" spans="1:9" ht="18" customHeight="1" x14ac:dyDescent="0.25">
      <c r="A167" s="182" t="s">
        <v>592</v>
      </c>
      <c r="B167" s="182"/>
      <c r="C167" s="182"/>
      <c r="D167" s="183">
        <f>D160+D163+D166</f>
        <v>24740.99999999984</v>
      </c>
      <c r="E167" s="183">
        <f t="shared" ref="E167" si="21">E160+E163+E166</f>
        <v>74352.050000000061</v>
      </c>
      <c r="F167" s="183">
        <f>F160+F163+F166</f>
        <v>8.5856299847364426E-10</v>
      </c>
      <c r="G167" s="183">
        <f t="shared" ref="G167:H167" si="22">G160+G163+G166</f>
        <v>0</v>
      </c>
      <c r="H167" s="183">
        <f t="shared" si="22"/>
        <v>0</v>
      </c>
      <c r="I167" s="1"/>
    </row>
    <row r="168" spans="1:9" x14ac:dyDescent="0.25">
      <c r="A168" s="1"/>
      <c r="B168" s="39"/>
      <c r="C168" s="1"/>
      <c r="D168" s="1"/>
      <c r="E168" s="2"/>
      <c r="F168" s="1"/>
      <c r="G168" s="184"/>
      <c r="H168" s="4"/>
      <c r="I168" s="185"/>
    </row>
    <row r="169" spans="1:9" x14ac:dyDescent="0.25">
      <c r="A169" s="185"/>
      <c r="B169" s="185"/>
      <c r="C169" s="185"/>
      <c r="D169" s="185"/>
      <c r="E169" s="185"/>
      <c r="F169" s="185"/>
      <c r="G169" s="185"/>
      <c r="H169" s="185"/>
      <c r="I169" s="185"/>
    </row>
    <row r="170" spans="1:9" x14ac:dyDescent="0.25">
      <c r="A170" s="185"/>
      <c r="B170" s="185"/>
      <c r="C170" s="185"/>
      <c r="D170" s="185"/>
      <c r="E170" s="185"/>
      <c r="F170" s="185"/>
      <c r="G170" s="185"/>
      <c r="H170" s="185"/>
      <c r="I170" s="185"/>
    </row>
  </sheetData>
  <mergeCells count="97">
    <mergeCell ref="B6:H6"/>
    <mergeCell ref="A1:H1"/>
    <mergeCell ref="A2:H2"/>
    <mergeCell ref="A3:H3"/>
    <mergeCell ref="A4:H4"/>
    <mergeCell ref="B5:H5"/>
    <mergeCell ref="B30:H30"/>
    <mergeCell ref="B7:H7"/>
    <mergeCell ref="B8:H8"/>
    <mergeCell ref="B9:H9"/>
    <mergeCell ref="B10:H10"/>
    <mergeCell ref="B11:H11"/>
    <mergeCell ref="B12:H12"/>
    <mergeCell ref="A14:H14"/>
    <mergeCell ref="A15:H15"/>
    <mergeCell ref="B18:H18"/>
    <mergeCell ref="B26:H26"/>
    <mergeCell ref="B28:H28"/>
    <mergeCell ref="A48:H48"/>
    <mergeCell ref="B31:C31"/>
    <mergeCell ref="B33:C33"/>
    <mergeCell ref="B34:H34"/>
    <mergeCell ref="B35:C35"/>
    <mergeCell ref="B36:H36"/>
    <mergeCell ref="A38:H38"/>
    <mergeCell ref="A40:H40"/>
    <mergeCell ref="A41:H41"/>
    <mergeCell ref="A42:H42"/>
    <mergeCell ref="A44:H44"/>
    <mergeCell ref="A46:H46"/>
    <mergeCell ref="A70:H70"/>
    <mergeCell ref="A50:H50"/>
    <mergeCell ref="A52:H52"/>
    <mergeCell ref="A54:H54"/>
    <mergeCell ref="A55:C55"/>
    <mergeCell ref="A58:H58"/>
    <mergeCell ref="A60:H60"/>
    <mergeCell ref="A62:H62"/>
    <mergeCell ref="A63:C63"/>
    <mergeCell ref="A64:H64"/>
    <mergeCell ref="A66:H66"/>
    <mergeCell ref="A68:H68"/>
    <mergeCell ref="A89:H89"/>
    <mergeCell ref="A72:H72"/>
    <mergeCell ref="A73:C73"/>
    <mergeCell ref="A74:H74"/>
    <mergeCell ref="A76:H76"/>
    <mergeCell ref="A78:H78"/>
    <mergeCell ref="A79:C79"/>
    <mergeCell ref="A82:H82"/>
    <mergeCell ref="A83:H83"/>
    <mergeCell ref="A84:C84"/>
    <mergeCell ref="A85:H85"/>
    <mergeCell ref="A87:H87"/>
    <mergeCell ref="A109:H109"/>
    <mergeCell ref="A90:C90"/>
    <mergeCell ref="A91:H91"/>
    <mergeCell ref="A92:H92"/>
    <mergeCell ref="A93:C93"/>
    <mergeCell ref="A94:C94"/>
    <mergeCell ref="A96:H96"/>
    <mergeCell ref="A98:H98"/>
    <mergeCell ref="A100:H100"/>
    <mergeCell ref="A102:H102"/>
    <mergeCell ref="A104:H104"/>
    <mergeCell ref="A107:H107"/>
    <mergeCell ref="A122:C122"/>
    <mergeCell ref="A111:H111"/>
    <mergeCell ref="A113:H113"/>
    <mergeCell ref="A115:H115"/>
    <mergeCell ref="A117:H117"/>
    <mergeCell ref="A118:H118"/>
    <mergeCell ref="A119:C119"/>
    <mergeCell ref="A120:C120"/>
    <mergeCell ref="A121:C121"/>
    <mergeCell ref="A142:C142"/>
    <mergeCell ref="A123:C123"/>
    <mergeCell ref="A124:C124"/>
    <mergeCell ref="A126:C126"/>
    <mergeCell ref="A127:C127"/>
    <mergeCell ref="A128:C128"/>
    <mergeCell ref="A133:H133"/>
    <mergeCell ref="A135:C135"/>
    <mergeCell ref="A136:C136"/>
    <mergeCell ref="A139:C139"/>
    <mergeCell ref="A140:C140"/>
    <mergeCell ref="A141:C141"/>
    <mergeCell ref="A129:C129"/>
    <mergeCell ref="A130:C130"/>
    <mergeCell ref="A134:C134"/>
    <mergeCell ref="A150:C150"/>
    <mergeCell ref="A156:H156"/>
    <mergeCell ref="A143:C143"/>
    <mergeCell ref="A146:H146"/>
    <mergeCell ref="A147:C147"/>
    <mergeCell ref="A148:C148"/>
    <mergeCell ref="A149:C149"/>
  </mergeCells>
  <pageMargins left="0.23622047244094491" right="0.23622047244094491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"/>
  <sheetViews>
    <sheetView zoomScale="110" zoomScaleNormal="110" workbookViewId="0">
      <selection activeCell="D2" sqref="D2"/>
    </sheetView>
  </sheetViews>
  <sheetFormatPr defaultColWidth="9.140625" defaultRowHeight="15" x14ac:dyDescent="0.25"/>
  <cols>
    <col min="1" max="1" width="41.5703125" customWidth="1"/>
    <col min="2" max="4" width="22.5703125" customWidth="1"/>
  </cols>
  <sheetData>
    <row r="1" spans="1:5" ht="30.75" customHeight="1" x14ac:dyDescent="0.25">
      <c r="A1" s="80"/>
      <c r="B1" s="70" t="s">
        <v>724</v>
      </c>
      <c r="C1" s="71" t="s">
        <v>725</v>
      </c>
      <c r="D1" s="200">
        <v>2026</v>
      </c>
    </row>
    <row r="2" spans="1:5" ht="30.75" customHeight="1" x14ac:dyDescent="0.25">
      <c r="A2" s="13" t="s">
        <v>58</v>
      </c>
      <c r="B2" s="78">
        <f>'2025-2026'!D73</f>
        <v>4071258.29</v>
      </c>
      <c r="C2" s="14">
        <f>'2025-2026'!E73</f>
        <v>4323913.6500000004</v>
      </c>
      <c r="D2" s="18">
        <f>'2025-2026'!F73</f>
        <v>4388926.57</v>
      </c>
    </row>
    <row r="3" spans="1:5" ht="30.75" customHeight="1" x14ac:dyDescent="0.25">
      <c r="A3" s="13" t="s">
        <v>59</v>
      </c>
      <c r="B3" s="78">
        <f>'2025-2026'!D513</f>
        <v>3983896.64</v>
      </c>
      <c r="C3" s="14">
        <f>'2025-2026'!E513</f>
        <v>4185482.6500000004</v>
      </c>
      <c r="D3" s="18">
        <f>'2025-2026'!F513</f>
        <v>4159960.83</v>
      </c>
    </row>
    <row r="4" spans="1:5" ht="30.75" customHeight="1" x14ac:dyDescent="0.25">
      <c r="A4" s="16" t="s">
        <v>70</v>
      </c>
      <c r="B4" s="79">
        <f t="shared" ref="B4:D4" si="0">B2-B3</f>
        <v>87361.649999999907</v>
      </c>
      <c r="C4" s="17">
        <f t="shared" si="0"/>
        <v>138431</v>
      </c>
      <c r="D4" s="17">
        <f t="shared" si="0"/>
        <v>228965.74000000022</v>
      </c>
    </row>
    <row r="5" spans="1:5" ht="30.75" customHeight="1" x14ac:dyDescent="0.25">
      <c r="A5" s="13" t="s">
        <v>60</v>
      </c>
      <c r="B5" s="78">
        <f>'2025-2026'!D93</f>
        <v>558058.82000000007</v>
      </c>
      <c r="C5" s="14">
        <f>'2025-2026'!E93</f>
        <v>2914532.37</v>
      </c>
      <c r="D5" s="15">
        <f>'2025-2026'!F93</f>
        <v>3508660.8899999997</v>
      </c>
    </row>
    <row r="6" spans="1:5" ht="30.75" customHeight="1" x14ac:dyDescent="0.25">
      <c r="A6" s="13" t="s">
        <v>61</v>
      </c>
      <c r="B6" s="78">
        <f>'2025-2026'!D502</f>
        <v>529713.02</v>
      </c>
      <c r="C6" s="14">
        <f>'2025-2026'!E502</f>
        <v>2948891.8079999997</v>
      </c>
      <c r="D6" s="15">
        <f>'2025-2026'!F502</f>
        <v>3610228.21</v>
      </c>
    </row>
    <row r="7" spans="1:5" ht="30.75" customHeight="1" x14ac:dyDescent="0.25">
      <c r="A7" s="16" t="s">
        <v>71</v>
      </c>
      <c r="B7" s="79">
        <f t="shared" ref="B7:D7" si="1">B5-B6</f>
        <v>28345.800000000047</v>
      </c>
      <c r="C7" s="17">
        <f t="shared" si="1"/>
        <v>-34359.437999999616</v>
      </c>
      <c r="D7" s="17">
        <f t="shared" si="1"/>
        <v>-101567.3200000003</v>
      </c>
    </row>
    <row r="8" spans="1:5" ht="30.75" customHeight="1" x14ac:dyDescent="0.25">
      <c r="A8" s="13" t="s">
        <v>62</v>
      </c>
      <c r="B8" s="78">
        <f>'2025-2026'!D98</f>
        <v>36163.550000000003</v>
      </c>
      <c r="C8" s="14">
        <f>'2025-2026'!E98</f>
        <v>97410.49</v>
      </c>
      <c r="D8" s="15">
        <f>'2025-2026'!F98</f>
        <v>30</v>
      </c>
    </row>
    <row r="9" spans="1:5" ht="30.75" customHeight="1" x14ac:dyDescent="0.25">
      <c r="A9" s="13" t="s">
        <v>63</v>
      </c>
      <c r="B9" s="78">
        <f>'2025-2026'!D511</f>
        <v>127130</v>
      </c>
      <c r="C9" s="14">
        <f>'2025-2026'!E511</f>
        <v>127130</v>
      </c>
      <c r="D9" s="15">
        <f>'2025-2026'!F511</f>
        <v>127428.42</v>
      </c>
    </row>
    <row r="10" spans="1:5" ht="30.75" customHeight="1" x14ac:dyDescent="0.25">
      <c r="A10" s="16" t="s">
        <v>72</v>
      </c>
      <c r="B10" s="79">
        <f t="shared" ref="B10:D10" si="2">B8-B9</f>
        <v>-90966.45</v>
      </c>
      <c r="C10" s="17">
        <f t="shared" si="2"/>
        <v>-29719.509999999995</v>
      </c>
      <c r="D10" s="17">
        <f t="shared" si="2"/>
        <v>-127398.42</v>
      </c>
    </row>
    <row r="11" spans="1:5" ht="30.75" customHeight="1" x14ac:dyDescent="0.25">
      <c r="A11" s="72" t="s">
        <v>73</v>
      </c>
      <c r="B11" s="73">
        <f t="shared" ref="B11:D11" si="3">B2+B5+B8-(B3+B6+B9)</f>
        <v>24741</v>
      </c>
      <c r="C11" s="73">
        <f t="shared" si="3"/>
        <v>74352.052000000142</v>
      </c>
      <c r="D11" s="73">
        <f t="shared" si="3"/>
        <v>0</v>
      </c>
      <c r="E11" s="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2025-2026</vt:lpstr>
      <vt:lpstr>Programový rozpočet 2026-2028</vt:lpstr>
      <vt:lpstr>2025-2026 rekapitulácia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toporecova</cp:lastModifiedBy>
  <cp:lastPrinted>2025-10-08T12:36:43Z</cp:lastPrinted>
  <dcterms:created xsi:type="dcterms:W3CDTF">2018-12-11T07:13:16Z</dcterms:created>
  <dcterms:modified xsi:type="dcterms:W3CDTF">2025-10-08T13:10:33Z</dcterms:modified>
</cp:coreProperties>
</file>