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primator\Desktop\marhefka\2023\MsZ\12_2023\"/>
    </mc:Choice>
  </mc:AlternateContent>
  <xr:revisionPtr revIDLastSave="0" documentId="8_{B70A78EE-47EA-49C4-9B76-6E670DFC55D4}" xr6:coauthVersionLast="47" xr6:coauthVersionMax="47" xr10:uidLastSave="{00000000-0000-0000-0000-000000000000}"/>
  <bookViews>
    <workbookView xWindow="-108" yWindow="-108" windowWidth="23256" windowHeight="12576" tabRatio="681" activeTab="1" xr2:uid="{00000000-000D-0000-FFFF-FFFF00000000}"/>
  </bookViews>
  <sheets>
    <sheet name="2023_schv" sheetId="7" r:id="rId1"/>
    <sheet name="2023_rek_schv" sheetId="8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7" l="1"/>
  <c r="J434" i="7"/>
  <c r="J428" i="7"/>
  <c r="J217" i="7"/>
  <c r="J455" i="7"/>
  <c r="H9" i="8" s="1"/>
  <c r="J407" i="7"/>
  <c r="J414" i="7"/>
  <c r="J394" i="7"/>
  <c r="J398" i="7"/>
  <c r="J381" i="7"/>
  <c r="J384" i="7"/>
  <c r="J389" i="7"/>
  <c r="J370" i="7"/>
  <c r="J373" i="7"/>
  <c r="J354" i="7"/>
  <c r="J361" i="7"/>
  <c r="J367" i="7"/>
  <c r="J345" i="7"/>
  <c r="J348" i="7"/>
  <c r="J343" i="7"/>
  <c r="J344" i="7" s="1"/>
  <c r="J329" i="7"/>
  <c r="J331" i="7"/>
  <c r="J326" i="7"/>
  <c r="J321" i="7"/>
  <c r="J316" i="7"/>
  <c r="J317" i="7" s="1"/>
  <c r="J312" i="7"/>
  <c r="J295" i="7"/>
  <c r="J294" i="7" s="1"/>
  <c r="J302" i="7"/>
  <c r="J300" i="7" s="1"/>
  <c r="J289" i="7"/>
  <c r="J292" i="7"/>
  <c r="J278" i="7"/>
  <c r="J284" i="7" s="1"/>
  <c r="J285" i="7" s="1"/>
  <c r="J275" i="7"/>
  <c r="J260" i="7"/>
  <c r="J245" i="7"/>
  <c r="J249" i="7"/>
  <c r="J251" i="7"/>
  <c r="J243" i="7"/>
  <c r="J237" i="7"/>
  <c r="J239" i="7" s="1"/>
  <c r="J224" i="7"/>
  <c r="J207" i="7"/>
  <c r="J202" i="7"/>
  <c r="J193" i="7"/>
  <c r="J188" i="7"/>
  <c r="J181" i="7"/>
  <c r="J175" i="7"/>
  <c r="J160" i="7"/>
  <c r="J154" i="7" s="1"/>
  <c r="J150" i="7"/>
  <c r="J138" i="7"/>
  <c r="J130" i="7"/>
  <c r="J121" i="7"/>
  <c r="J110" i="7"/>
  <c r="J102" i="7"/>
  <c r="J100" i="7"/>
  <c r="J89" i="7"/>
  <c r="J83" i="7"/>
  <c r="J85" i="7"/>
  <c r="J87" i="7"/>
  <c r="H5" i="8" s="1"/>
  <c r="J72" i="7"/>
  <c r="J26" i="7"/>
  <c r="J17" i="7"/>
  <c r="J21" i="7"/>
  <c r="J48" i="7" s="1"/>
  <c r="J12" i="7"/>
  <c r="H8" i="8" l="1"/>
  <c r="J252" i="7"/>
  <c r="J101" i="7"/>
  <c r="J276" i="7"/>
  <c r="J419" i="7"/>
  <c r="J293" i="7"/>
  <c r="H10" i="8"/>
  <c r="J73" i="7"/>
  <c r="H2" i="8" s="1"/>
  <c r="J332" i="7"/>
  <c r="J327" i="7"/>
  <c r="J423" i="7"/>
  <c r="J448" i="7" s="1"/>
  <c r="H6" i="8" s="1"/>
  <c r="H7" i="8" s="1"/>
  <c r="J191" i="7"/>
  <c r="J120" i="7"/>
  <c r="I217" i="7"/>
  <c r="J228" i="7" l="1"/>
  <c r="J233" i="7" s="1"/>
  <c r="J457" i="7"/>
  <c r="I428" i="7"/>
  <c r="D460" i="7"/>
  <c r="I89" i="7"/>
  <c r="I302" i="7"/>
  <c r="J459" i="7" l="1"/>
  <c r="H3" i="8"/>
  <c r="I300" i="7"/>
  <c r="H11" i="8" l="1"/>
  <c r="H4" i="8"/>
  <c r="I434" i="7"/>
  <c r="I85" i="7"/>
  <c r="I83" i="7"/>
  <c r="I423" i="7" l="1"/>
  <c r="D461" i="7"/>
  <c r="D462" i="7" s="1"/>
  <c r="I188" i="7"/>
  <c r="I81" i="7" l="1"/>
  <c r="I17" i="7"/>
  <c r="H17" i="7"/>
  <c r="G17" i="7"/>
  <c r="I455" i="7" l="1"/>
  <c r="G9" i="8" s="1"/>
  <c r="I448" i="7"/>
  <c r="G6" i="8" s="1"/>
  <c r="I414" i="7"/>
  <c r="I407" i="7"/>
  <c r="I398" i="7"/>
  <c r="I394" i="7"/>
  <c r="I389" i="7"/>
  <c r="I384" i="7"/>
  <c r="I381" i="7"/>
  <c r="I373" i="7"/>
  <c r="I370" i="7"/>
  <c r="I367" i="7"/>
  <c r="I361" i="7"/>
  <c r="I354" i="7"/>
  <c r="I348" i="7"/>
  <c r="I345" i="7"/>
  <c r="I343" i="7"/>
  <c r="I344" i="7" s="1"/>
  <c r="I331" i="7"/>
  <c r="I329" i="7"/>
  <c r="I326" i="7"/>
  <c r="I321" i="7"/>
  <c r="I316" i="7"/>
  <c r="I317" i="7" s="1"/>
  <c r="I295" i="7"/>
  <c r="I294" i="7" s="1"/>
  <c r="I292" i="7"/>
  <c r="I289" i="7"/>
  <c r="I278" i="7"/>
  <c r="I284" i="7" s="1"/>
  <c r="I285" i="7" s="1"/>
  <c r="I275" i="7"/>
  <c r="I260" i="7"/>
  <c r="I251" i="7"/>
  <c r="H260" i="7"/>
  <c r="H275" i="7"/>
  <c r="H278" i="7"/>
  <c r="H284" i="7" s="1"/>
  <c r="H285" i="7" s="1"/>
  <c r="H289" i="7"/>
  <c r="H292" i="7"/>
  <c r="H293" i="7" s="1"/>
  <c r="H295" i="7"/>
  <c r="H294" i="7" s="1"/>
  <c r="H300" i="7"/>
  <c r="H316" i="7"/>
  <c r="H317" i="7" s="1"/>
  <c r="H321" i="7"/>
  <c r="H326" i="7"/>
  <c r="H329" i="7"/>
  <c r="H331" i="7"/>
  <c r="H343" i="7"/>
  <c r="H344" i="7" s="1"/>
  <c r="H345" i="7"/>
  <c r="H348" i="7"/>
  <c r="I249" i="7"/>
  <c r="I245" i="7"/>
  <c r="I243" i="7"/>
  <c r="I237" i="7"/>
  <c r="I239" i="7" s="1"/>
  <c r="I224" i="7"/>
  <c r="I207" i="7"/>
  <c r="I202" i="7"/>
  <c r="I193" i="7"/>
  <c r="I181" i="7"/>
  <c r="I175" i="7"/>
  <c r="I160" i="7"/>
  <c r="I154" i="7" s="1"/>
  <c r="I150" i="7"/>
  <c r="I138" i="7"/>
  <c r="I130" i="7"/>
  <c r="I121" i="7"/>
  <c r="I110" i="7"/>
  <c r="I102" i="7"/>
  <c r="I100" i="7"/>
  <c r="I95" i="7"/>
  <c r="G8" i="8" s="1"/>
  <c r="I87" i="7"/>
  <c r="G5" i="8" s="1"/>
  <c r="I72" i="7"/>
  <c r="I26" i="7"/>
  <c r="I21" i="7"/>
  <c r="I12" i="7"/>
  <c r="H276" i="7" l="1"/>
  <c r="H327" i="7"/>
  <c r="I48" i="7"/>
  <c r="I73" i="7" s="1"/>
  <c r="G2" i="8" s="1"/>
  <c r="I293" i="7"/>
  <c r="I276" i="7"/>
  <c r="I252" i="7"/>
  <c r="I312" i="7"/>
  <c r="I419" i="7"/>
  <c r="I332" i="7"/>
  <c r="I327" i="7"/>
  <c r="H332" i="7"/>
  <c r="H312" i="7"/>
  <c r="G7" i="8"/>
  <c r="G10" i="8"/>
  <c r="I191" i="7"/>
  <c r="I120" i="7"/>
  <c r="I101" i="7"/>
  <c r="I228" i="7" l="1"/>
  <c r="I233" i="7" s="1"/>
  <c r="I457" i="7" s="1"/>
  <c r="G3" i="8" s="1"/>
  <c r="G11" i="8" s="1"/>
  <c r="H72" i="7"/>
  <c r="G72" i="7"/>
  <c r="F72" i="7"/>
  <c r="H455" i="7"/>
  <c r="F9" i="8" s="1"/>
  <c r="H434" i="7"/>
  <c r="H423" i="7" s="1"/>
  <c r="H448" i="7" s="1"/>
  <c r="H414" i="7"/>
  <c r="H407" i="7"/>
  <c r="H398" i="7"/>
  <c r="H394" i="7"/>
  <c r="H389" i="7"/>
  <c r="H384" i="7"/>
  <c r="H381" i="7"/>
  <c r="H373" i="7"/>
  <c r="H370" i="7"/>
  <c r="H367" i="7"/>
  <c r="H361" i="7"/>
  <c r="H354" i="7"/>
  <c r="H251" i="7"/>
  <c r="H249" i="7"/>
  <c r="H245" i="7"/>
  <c r="H243" i="7"/>
  <c r="H237" i="7"/>
  <c r="H239" i="7" s="1"/>
  <c r="H224" i="7"/>
  <c r="H217" i="7"/>
  <c r="H207" i="7"/>
  <c r="H202" i="7"/>
  <c r="H193" i="7"/>
  <c r="H188" i="7"/>
  <c r="H181" i="7"/>
  <c r="H175" i="7"/>
  <c r="H160" i="7"/>
  <c r="H154" i="7" s="1"/>
  <c r="H150" i="7"/>
  <c r="H138" i="7"/>
  <c r="H130" i="7"/>
  <c r="H121" i="7"/>
  <c r="H110" i="7"/>
  <c r="H102" i="7"/>
  <c r="H100" i="7"/>
  <c r="H89" i="7"/>
  <c r="H95" i="7" s="1"/>
  <c r="F8" i="8" s="1"/>
  <c r="H81" i="7"/>
  <c r="H87" i="7" s="1"/>
  <c r="F5" i="8" s="1"/>
  <c r="H26" i="7"/>
  <c r="H21" i="7"/>
  <c r="H12" i="7"/>
  <c r="G89" i="7"/>
  <c r="G81" i="7"/>
  <c r="G87" i="7" s="1"/>
  <c r="G160" i="7"/>
  <c r="G217" i="7"/>
  <c r="F87" i="7"/>
  <c r="H252" i="7" l="1"/>
  <c r="I459" i="7"/>
  <c r="F10" i="8"/>
  <c r="G4" i="8"/>
  <c r="F6" i="8"/>
  <c r="F7" i="8" s="1"/>
  <c r="H48" i="7"/>
  <c r="H73" i="7" s="1"/>
  <c r="F2" i="8" s="1"/>
  <c r="H120" i="7"/>
  <c r="H191" i="7"/>
  <c r="H419" i="7"/>
  <c r="H101" i="7"/>
  <c r="G95" i="7"/>
  <c r="E8" i="8" s="1"/>
  <c r="G434" i="7"/>
  <c r="G448" i="7" s="1"/>
  <c r="E6" i="8" s="1"/>
  <c r="H228" i="7" l="1"/>
  <c r="H233" i="7" s="1"/>
  <c r="H457" i="7" s="1"/>
  <c r="E5" i="8"/>
  <c r="H459" i="7" l="1"/>
  <c r="F3" i="8"/>
  <c r="E423" i="7"/>
  <c r="E354" i="7"/>
  <c r="E217" i="7"/>
  <c r="E72" i="7"/>
  <c r="E26" i="7"/>
  <c r="E21" i="7"/>
  <c r="E17" i="7"/>
  <c r="E12" i="7"/>
  <c r="E87" i="7"/>
  <c r="E95" i="7"/>
  <c r="E100" i="7"/>
  <c r="E102" i="7"/>
  <c r="E110" i="7"/>
  <c r="E121" i="7"/>
  <c r="E130" i="7"/>
  <c r="E138" i="7"/>
  <c r="E150" i="7"/>
  <c r="E160" i="7"/>
  <c r="E154" i="7" s="1"/>
  <c r="E175" i="7"/>
  <c r="E181" i="7"/>
  <c r="E188" i="7"/>
  <c r="E193" i="7"/>
  <c r="E202" i="7"/>
  <c r="E207" i="7"/>
  <c r="E224" i="7"/>
  <c r="E237" i="7"/>
  <c r="E239" i="7" s="1"/>
  <c r="E243" i="7"/>
  <c r="E245" i="7"/>
  <c r="E249" i="7"/>
  <c r="E251" i="7"/>
  <c r="E260" i="7"/>
  <c r="E275" i="7"/>
  <c r="E278" i="7"/>
  <c r="E284" i="7" s="1"/>
  <c r="E285" i="7" s="1"/>
  <c r="E289" i="7"/>
  <c r="E292" i="7"/>
  <c r="E295" i="7"/>
  <c r="E294" i="7" s="1"/>
  <c r="E300" i="7"/>
  <c r="E316" i="7"/>
  <c r="E317" i="7" s="1"/>
  <c r="E321" i="7"/>
  <c r="E326" i="7"/>
  <c r="E329" i="7"/>
  <c r="E331" i="7"/>
  <c r="E343" i="7"/>
  <c r="E344" i="7" s="1"/>
  <c r="E345" i="7"/>
  <c r="E348" i="7"/>
  <c r="E361" i="7"/>
  <c r="E367" i="7"/>
  <c r="E370" i="7"/>
  <c r="E373" i="7"/>
  <c r="E381" i="7"/>
  <c r="E384" i="7"/>
  <c r="E389" i="7"/>
  <c r="E394" i="7"/>
  <c r="E398" i="7"/>
  <c r="E407" i="7"/>
  <c r="E414" i="7"/>
  <c r="E455" i="7"/>
  <c r="F4" i="8" l="1"/>
  <c r="F11" i="8"/>
  <c r="E332" i="7"/>
  <c r="E276" i="7"/>
  <c r="E48" i="7"/>
  <c r="E73" i="7" s="1"/>
  <c r="E419" i="7"/>
  <c r="E327" i="7"/>
  <c r="E312" i="7"/>
  <c r="E293" i="7"/>
  <c r="E101" i="7"/>
  <c r="E191" i="7"/>
  <c r="E120" i="7"/>
  <c r="E252" i="7"/>
  <c r="E228" i="7" l="1"/>
  <c r="E233" i="7" s="1"/>
  <c r="E457" i="7" s="1"/>
  <c r="F423" i="7" l="1"/>
  <c r="F448" i="7" s="1"/>
  <c r="G455" i="7"/>
  <c r="G423" i="7"/>
  <c r="G414" i="7"/>
  <c r="G407" i="7"/>
  <c r="G398" i="7"/>
  <c r="G394" i="7"/>
  <c r="G389" i="7"/>
  <c r="G384" i="7"/>
  <c r="G381" i="7"/>
  <c r="G373" i="7"/>
  <c r="G370" i="7"/>
  <c r="G367" i="7"/>
  <c r="G361" i="7"/>
  <c r="G354" i="7"/>
  <c r="G348" i="7"/>
  <c r="G345" i="7"/>
  <c r="G343" i="7"/>
  <c r="G344" i="7" s="1"/>
  <c r="G331" i="7"/>
  <c r="G329" i="7"/>
  <c r="G326" i="7"/>
  <c r="G321" i="7"/>
  <c r="G316" i="7"/>
  <c r="G317" i="7" s="1"/>
  <c r="G300" i="7"/>
  <c r="G294" i="7"/>
  <c r="G292" i="7"/>
  <c r="G289" i="7"/>
  <c r="G278" i="7"/>
  <c r="G284" i="7" s="1"/>
  <c r="G285" i="7" s="1"/>
  <c r="G275" i="7"/>
  <c r="G260" i="7"/>
  <c r="G251" i="7"/>
  <c r="G249" i="7"/>
  <c r="G245" i="7"/>
  <c r="G243" i="7"/>
  <c r="G237" i="7"/>
  <c r="G239" i="7" s="1"/>
  <c r="G224" i="7"/>
  <c r="G207" i="7"/>
  <c r="G202" i="7"/>
  <c r="G193" i="7"/>
  <c r="G188" i="7"/>
  <c r="G181" i="7"/>
  <c r="G175" i="7"/>
  <c r="G154" i="7"/>
  <c r="G150" i="7"/>
  <c r="G138" i="7"/>
  <c r="G130" i="7"/>
  <c r="G121" i="7"/>
  <c r="G110" i="7"/>
  <c r="G102" i="7"/>
  <c r="G100" i="7"/>
  <c r="G26" i="7"/>
  <c r="G21" i="7"/>
  <c r="G12" i="7"/>
  <c r="F455" i="7"/>
  <c r="F414" i="7"/>
  <c r="F407" i="7"/>
  <c r="F398" i="7"/>
  <c r="F394" i="7"/>
  <c r="F389" i="7"/>
  <c r="F384" i="7"/>
  <c r="F381" i="7"/>
  <c r="F373" i="7"/>
  <c r="F370" i="7"/>
  <c r="F367" i="7"/>
  <c r="F361" i="7"/>
  <c r="F354" i="7"/>
  <c r="F348" i="7"/>
  <c r="F345" i="7"/>
  <c r="F343" i="7"/>
  <c r="F344" i="7" s="1"/>
  <c r="F331" i="7"/>
  <c r="F329" i="7"/>
  <c r="F326" i="7"/>
  <c r="F321" i="7"/>
  <c r="F316" i="7"/>
  <c r="F317" i="7" s="1"/>
  <c r="F300" i="7"/>
  <c r="F295" i="7"/>
  <c r="F294" i="7" s="1"/>
  <c r="F292" i="7"/>
  <c r="F289" i="7"/>
  <c r="F278" i="7"/>
  <c r="F284" i="7" s="1"/>
  <c r="F285" i="7" s="1"/>
  <c r="F275" i="7"/>
  <c r="F260" i="7"/>
  <c r="F251" i="7"/>
  <c r="F249" i="7"/>
  <c r="F245" i="7"/>
  <c r="F243" i="7"/>
  <c r="F237" i="7"/>
  <c r="F239" i="7" s="1"/>
  <c r="F224" i="7"/>
  <c r="F217" i="7"/>
  <c r="F207" i="7"/>
  <c r="F202" i="7"/>
  <c r="F193" i="7"/>
  <c r="F188" i="7"/>
  <c r="F181" i="7"/>
  <c r="F175" i="7"/>
  <c r="F160" i="7"/>
  <c r="F154" i="7" s="1"/>
  <c r="F150" i="7"/>
  <c r="F138" i="7"/>
  <c r="F130" i="7"/>
  <c r="F121" i="7"/>
  <c r="F110" i="7"/>
  <c r="F102" i="7"/>
  <c r="F100" i="7"/>
  <c r="F95" i="7"/>
  <c r="F26" i="7"/>
  <c r="F21" i="7"/>
  <c r="F17" i="7"/>
  <c r="F12" i="7"/>
  <c r="D316" i="7"/>
  <c r="D202" i="7"/>
  <c r="F327" i="7" l="1"/>
  <c r="F191" i="7"/>
  <c r="G327" i="7"/>
  <c r="G48" i="7"/>
  <c r="G73" i="7" s="1"/>
  <c r="E2" i="8" s="1"/>
  <c r="G120" i="7"/>
  <c r="F276" i="7"/>
  <c r="G191" i="7"/>
  <c r="F101" i="7"/>
  <c r="F293" i="7"/>
  <c r="G101" i="7"/>
  <c r="G312" i="7"/>
  <c r="G419" i="7"/>
  <c r="F48" i="7"/>
  <c r="F73" i="7" s="1"/>
  <c r="F120" i="7"/>
  <c r="F419" i="7"/>
  <c r="G252" i="7"/>
  <c r="G276" i="7"/>
  <c r="G293" i="7"/>
  <c r="G332" i="7"/>
  <c r="F312" i="7"/>
  <c r="F252" i="7"/>
  <c r="F332" i="7"/>
  <c r="E9" i="8"/>
  <c r="F228" i="7" l="1"/>
  <c r="F233" i="7" s="1"/>
  <c r="F457" i="7" s="1"/>
  <c r="F459" i="7" s="1"/>
  <c r="G228" i="7"/>
  <c r="G233" i="7" s="1"/>
  <c r="G457" i="7" s="1"/>
  <c r="E7" i="8"/>
  <c r="E10" i="8"/>
  <c r="G459" i="7" l="1"/>
  <c r="E3" i="8"/>
  <c r="E4" i="8" s="1"/>
  <c r="E11" i="8" l="1"/>
  <c r="D9" i="8" l="1"/>
  <c r="D8" i="8"/>
  <c r="D5" i="8"/>
  <c r="D6" i="8" l="1"/>
  <c r="D2" i="8"/>
  <c r="D367" i="7" l="1"/>
  <c r="D3" i="8" l="1"/>
  <c r="D370" i="7"/>
  <c r="D373" i="7"/>
  <c r="D354" i="7"/>
  <c r="C9" i="8" l="1"/>
  <c r="C8" i="8"/>
  <c r="C5" i="8"/>
  <c r="D455" i="7"/>
  <c r="B9" i="8" s="1"/>
  <c r="D423" i="7"/>
  <c r="D414" i="7"/>
  <c r="D407" i="7"/>
  <c r="D398" i="7"/>
  <c r="D394" i="7"/>
  <c r="D389" i="7"/>
  <c r="D384" i="7"/>
  <c r="D381" i="7"/>
  <c r="D361" i="7"/>
  <c r="D348" i="7"/>
  <c r="D345" i="7"/>
  <c r="D343" i="7"/>
  <c r="D331" i="7"/>
  <c r="D329" i="7"/>
  <c r="D326" i="7"/>
  <c r="D321" i="7"/>
  <c r="D300" i="7"/>
  <c r="D295" i="7"/>
  <c r="D294" i="7" s="1"/>
  <c r="D292" i="7"/>
  <c r="D289" i="7"/>
  <c r="D278" i="7"/>
  <c r="D275" i="7"/>
  <c r="D260" i="7"/>
  <c r="D251" i="7"/>
  <c r="D249" i="7"/>
  <c r="D245" i="7"/>
  <c r="D243" i="7"/>
  <c r="D237" i="7"/>
  <c r="D224" i="7"/>
  <c r="D217" i="7"/>
  <c r="D207" i="7"/>
  <c r="D193" i="7"/>
  <c r="D188" i="7"/>
  <c r="D181" i="7"/>
  <c r="D175" i="7"/>
  <c r="D160" i="7"/>
  <c r="D150" i="7"/>
  <c r="D138" i="7"/>
  <c r="D130" i="7"/>
  <c r="D121" i="7"/>
  <c r="D110" i="7"/>
  <c r="D102" i="7"/>
  <c r="D100" i="7"/>
  <c r="D95" i="7"/>
  <c r="B8" i="8" s="1"/>
  <c r="D87" i="7"/>
  <c r="B5" i="8" s="1"/>
  <c r="D72" i="7"/>
  <c r="D26" i="7"/>
  <c r="D21" i="7"/>
  <c r="D17" i="7"/>
  <c r="D12" i="7"/>
  <c r="D448" i="7" l="1"/>
  <c r="B6" i="8" s="1"/>
  <c r="D419" i="7"/>
  <c r="D284" i="7"/>
  <c r="D344" i="7"/>
  <c r="D317" i="7"/>
  <c r="D239" i="7"/>
  <c r="D154" i="7"/>
  <c r="D10" i="8"/>
  <c r="D120" i="7"/>
  <c r="D332" i="7"/>
  <c r="D101" i="7"/>
  <c r="D293" i="7"/>
  <c r="C10" i="8"/>
  <c r="D276" i="7"/>
  <c r="D191" i="7"/>
  <c r="D48" i="7"/>
  <c r="D252" i="7"/>
  <c r="D312" i="7"/>
  <c r="D327" i="7"/>
  <c r="C2" i="8"/>
  <c r="D7" i="8" l="1"/>
  <c r="D285" i="7"/>
  <c r="D73" i="7"/>
  <c r="B2" i="8" s="1"/>
  <c r="D228" i="7"/>
  <c r="C3" i="8" l="1"/>
  <c r="D233" i="7"/>
  <c r="D11" i="8"/>
  <c r="D457" i="7" l="1"/>
  <c r="B3" i="8" s="1"/>
  <c r="C4" i="8"/>
  <c r="D4" i="8"/>
  <c r="D459" i="7" l="1"/>
  <c r="B7" i="8"/>
  <c r="B10" i="8" l="1"/>
  <c r="B11" i="8" l="1"/>
  <c r="B4" i="8"/>
  <c r="E448" i="7" l="1"/>
  <c r="E459" i="7" s="1"/>
  <c r="C6" i="8" l="1"/>
  <c r="C11" i="8" l="1"/>
  <c r="C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Primátor mesta Podolínec</author>
  </authors>
  <commentList>
    <comment ref="I8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9" authorId="0" shapeId="0" xr:uid="{00000000-0006-0000-0000-000002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13" authorId="0" shapeId="0" xr:uid="{00000000-0006-0000-0000-000003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16" authorId="0" shapeId="0" xr:uid="{00000000-0006-0000-0000-000004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25" authorId="0" shapeId="0" xr:uid="{00000000-0006-0000-0000-000005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29" authorId="0" shapeId="0" xr:uid="{00000000-0006-0000-0000-000006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Príjem z jarmoku.</t>
        </r>
      </text>
    </comment>
    <comment ref="I32" authorId="0" shapeId="0" xr:uid="{00000000-0006-0000-0000-000007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33" authorId="0" shapeId="0" xr:uid="{00000000-0006-0000-0000-000008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Sponzorské na jarmok.</t>
        </r>
      </text>
    </comment>
    <comment ref="I36" authorId="0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Mesto Podolínec od 05/2023 investuje na garantovanom termínovanom vklade finančný obnos ktorý tvorí zisk. Vklad aj úrok je garantovaný. Do konca roka 2023 vytvorí táto investícia zisk 6000 Eur.</t>
        </r>
      </text>
    </comment>
    <comment ref="I37" authorId="0" shapeId="0" xr:uid="{00000000-0006-0000-0000-00000A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Poistné plnenie za požiar v škôlke...</t>
        </r>
      </text>
    </comment>
    <comment ref="I52" authorId="0" shapeId="0" xr:uid="{00000000-0006-0000-0000-00000B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Strava "zadarmo".</t>
        </r>
      </text>
    </comment>
    <comment ref="I70" authorId="0" shapeId="0" xr:uid="{00000000-0006-0000-0000-00000C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Na základe dohody ZMOSu s Vládou SR.</t>
        </r>
      </text>
    </comment>
    <comment ref="I71" authorId="0" shapeId="0" xr:uid="{00000000-0006-0000-0000-00000D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Podľa skutočnosti.</t>
        </r>
      </text>
    </comment>
    <comment ref="I83" authorId="0" shapeId="0" xr:uid="{00000000-0006-0000-0000-00000E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Dodatočný príspevok vo výške 15 379,20 Eur.</t>
        </r>
      </text>
    </comment>
    <comment ref="I84" authorId="0" shapeId="0" xr:uid="{00000000-0006-0000-0000-00000F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Po všetkých VO</t>
        </r>
      </text>
    </comment>
    <comment ref="I85" authorId="0" shapeId="0" xr:uid="{00000000-0006-0000-0000-000010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Dodatočný príspevok na základe zvýšenia cien.</t>
        </r>
      </text>
    </comment>
    <comment ref="I86" authorId="0" shapeId="0" xr:uid="{00000000-0006-0000-0000-000011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Zmena z dôvodu že poskytovateľ sa stal neplatcom DPH.</t>
        </r>
      </text>
    </comment>
    <comment ref="I98" authorId="0" shapeId="0" xr:uid="{00000000-0006-0000-0000-000012000000}">
      <text>
        <r>
          <rPr>
            <b/>
            <sz val="9"/>
            <color indexed="81"/>
            <rFont val="Segoe UI"/>
            <charset val="1"/>
          </rPr>
          <t>Primátor mesta Podolínec:</t>
        </r>
        <r>
          <rPr>
            <sz val="9"/>
            <color indexed="81"/>
            <rFont val="Segoe UI"/>
            <charset val="1"/>
          </rPr>
          <t xml:space="preserve">
Zvýšenie na základe žiadosti MŠK.</t>
        </r>
      </text>
    </comment>
    <comment ref="I161" authorId="0" shapeId="0" xr:uid="{00000000-0006-0000-0000-00001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Zvýšené výdavky na materiál na rekonštrukciu haradieb.</t>
        </r>
      </text>
    </comment>
    <comment ref="I162" authorId="0" shapeId="0" xr:uid="{00000000-0006-0000-0000-000014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Dokúpenie obrusov, riadov a inventáru KD.</t>
        </r>
      </text>
    </comment>
    <comment ref="I171" authorId="0" shapeId="0" xr:uid="{00000000-0006-0000-0000-000015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Propagačné knihy objednané ešte v r. 2022.</t>
        </r>
      </text>
    </comment>
    <comment ref="I185" authorId="0" shapeId="0" xr:uid="{00000000-0006-0000-0000-000016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MsKs v tomto roku rekonštruovať nebudeme. Navrhujem dať vypradcovať PD na komplexnú rekonštrukciu MsKs so zámerom uchádzať sa o externé zdroje z fondov EÚ.</t>
        </r>
      </text>
    </comment>
    <comment ref="I187" authorId="0" shapeId="0" xr:uid="{00000000-0006-0000-0000-000017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ceny od CORA GEO</t>
        </r>
      </text>
    </comment>
    <comment ref="I192" authorId="0" shapeId="0" xr:uid="{00000000-0006-0000-0000-000018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Zvýšený počet školení z dôvodu meniacej sa legislatívy.</t>
        </r>
      </text>
    </comment>
    <comment ref="I195" authorId="0" shapeId="0" xr:uid="{00000000-0006-0000-0000-000019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Kalendáre na r. 2023 boli uhrádzané v r. 2023 v hodnote 1 800 Eur. Na r. 2024 bude kalendár dodávaný v r. 2023 čiže aj úhrada bude v r. 2023. Zostatok financií bude na vydanie občasníka ktorý bude distribuovaný spolu s kalendárom v decembri 2023.</t>
        </r>
      </text>
    </comment>
    <comment ref="I199" authorId="0" shapeId="0" xr:uid="{00000000-0006-0000-0000-00001A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Zvýšené náklady na cestové od CORA GEO a ostatných dodávateľov.</t>
        </r>
      </text>
    </comment>
    <comment ref="G203" authorId="0" shapeId="0" xr:uid="{00000000-0006-0000-0000-00001B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3" authorId="0" shapeId="0" xr:uid="{00000000-0006-0000-0000-00001C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I203" authorId="0" shapeId="0" xr:uid="{00000000-0006-0000-0000-00001D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zvýšeného počtu zamestnancov najmä NP Ľudia a hrady a zvýšenie stravného v zmysle legislatívy od 10/2023.</t>
        </r>
      </text>
    </comment>
    <comment ref="G204" authorId="0" shapeId="0" xr:uid="{00000000-0006-0000-0000-00001E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4" authorId="0" shapeId="0" xr:uid="{00000000-0006-0000-0000-00001F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5" authorId="0" shapeId="0" xr:uid="{00000000-0006-0000-0000-000020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5" authorId="0" shapeId="0" xr:uid="{00000000-0006-0000-0000-000021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8" authorId="0" shapeId="0" xr:uid="{00000000-0006-0000-0000-000022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8" authorId="0" shapeId="0" xr:uid="{00000000-0006-0000-0000-00002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09" authorId="0" shapeId="0" xr:uid="{00000000-0006-0000-0000-000024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09" authorId="0" shapeId="0" xr:uid="{00000000-0006-0000-0000-000025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G210" authorId="0" shapeId="0" xr:uid="{00000000-0006-0000-0000-000026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10" authorId="0" shapeId="0" xr:uid="{00000000-0006-0000-0000-000027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zmysle kolektívnej zmluvy.</t>
        </r>
      </text>
    </comment>
    <comment ref="H219" authorId="0" shapeId="0" xr:uid="{00000000-0006-0000-0000-000028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Zvýšil sa počet </t>
        </r>
      </text>
    </comment>
    <comment ref="I225" authorId="0" shapeId="0" xr:uid="{00000000-0006-0000-0000-000029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r. 2023 bolo prepočítanie úrokovej sadzby na úver ktorý bol poskytnutý SZaRB na rekonštrukciu ciest Baštová a Letná. Z pôvodného 1% je súčasný úrok viac a 4%.</t>
        </r>
      </text>
    </comment>
    <comment ref="I229" authorId="0" shapeId="0" xr:uid="{00000000-0006-0000-0000-00002A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z dôvodu mimoriadneho členského v rámci MAS.</t>
        </r>
      </text>
    </comment>
    <comment ref="I262" authorId="0" shapeId="0" xr:uid="{00000000-0006-0000-0000-00002B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Elektrická energia objekt hasičská zbrojnica</t>
        </r>
      </text>
    </comment>
    <comment ref="I318" authorId="0" shapeId="0" xr:uid="{00000000-0006-0000-0000-00002C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Elektrická energia za verejné osvetlenie.</t>
        </r>
      </text>
    </comment>
    <comment ref="I424" authorId="0" shapeId="0" xr:uid="{00000000-0006-0000-0000-00002D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z dôvodu dopracovania PD na fotovoltaiku. PD je zhotovená prebieha stavebné konanie. do 16.10.2023 predložíme žiadosť o NFP.</t>
        </r>
      </text>
    </comment>
    <comment ref="I425" authorId="0" shapeId="0" xr:uid="{00000000-0006-0000-0000-00002E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nízkeho záujmu o kúpu pozemkov sa proces oddaľuje. Z tohto dôvodu sme sa rozhodli navrhnúť zmenu položky na vyhotovenie PD na rekonštrukciu bytového domu na Nám. Mariánskom 39 a BD na ul. Bernolákova.</t>
        </r>
      </text>
    </comment>
    <comment ref="I427" authorId="0" shapeId="0" xr:uid="{00000000-0006-0000-0000-00002F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Realizácia v 09-10/2023.</t>
        </r>
      </text>
    </comment>
    <comment ref="I428" authorId="0" shapeId="0" xr:uid="{00000000-0006-0000-0000-000030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 súčasnosti stavba disponuje stavebným povolením. Realizácia sa začne najskôr v r. 2024. Znížená suma znamená presun na PD Kulturný dom a PD sponica ul. Družstevná, PD ul. Kláštorná.</t>
        </r>
      </text>
    </comment>
    <comment ref="I430" authorId="0" shapeId="0" xr:uid="{00000000-0006-0000-0000-000031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 VO</t>
        </r>
      </text>
    </comment>
    <comment ref="I431" authorId="0" shapeId="0" xr:uid="{00000000-0006-0000-0000-000032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Spolufinancovanie bude z úveru, čiže rozpočtujeme iba NFP.</t>
        </r>
      </text>
    </comment>
    <comment ref="I433" authorId="0" shapeId="0" xr:uid="{00000000-0006-0000-0000-000033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 VO</t>
        </r>
      </text>
    </comment>
    <comment ref="I435" authorId="0" shapeId="0" xr:uid="{00000000-0006-0000-0000-000034000000}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PD po vyhotovení</t>
        </r>
      </text>
    </comment>
  </commentList>
</comments>
</file>

<file path=xl/sharedStrings.xml><?xml version="1.0" encoding="utf-8"?>
<sst xmlns="http://schemas.openxmlformats.org/spreadsheetml/2006/main" count="687" uniqueCount="592">
  <si>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</si>
  <si>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</si>
  <si>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</si>
  <si>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</si>
  <si>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</si>
  <si>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</si>
  <si>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</si>
  <si>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</si>
  <si>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</si>
  <si>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</si>
  <si>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</si>
  <si>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</si>
  <si>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</si>
  <si>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</si>
  <si>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</si>
  <si>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</si>
  <si>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</si>
  <si>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</si>
  <si>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</si>
  <si>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</si>
  <si>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</si>
  <si>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</si>
  <si>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</si>
  <si>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</si>
  <si>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</si>
  <si>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</si>
  <si>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</si>
  <si>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</si>
  <si>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</si>
  <si>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</si>
  <si>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</si>
  <si>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</si>
  <si>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</si>
  <si>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</si>
  <si>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</si>
  <si>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</si>
  <si>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</si>
  <si>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</si>
  <si>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</si>
  <si>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</si>
  <si>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</si>
  <si>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</si>
  <si>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</si>
  <si>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</si>
  <si>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</si>
  <si>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</si>
  <si>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</si>
  <si>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</si>
  <si>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</si>
  <si>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</si>
  <si>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</si>
  <si>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</si>
  <si>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</si>
  <si>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</si>
  <si>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</si>
  <si>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</si>
  <si>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</si>
  <si>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</si>
  <si>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</si>
  <si>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</si>
  <si>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</si>
  <si>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</si>
  <si>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</si>
  <si>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</si>
  <si>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</si>
  <si>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</si>
  <si>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</si>
  <si>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</si>
  <si>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</si>
  <si>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</si>
  <si>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</si>
  <si>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</si>
  <si>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</si>
  <si>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</si>
  <si>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</si>
  <si>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</si>
  <si>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</si>
  <si>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</si>
  <si>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</si>
  <si>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</si>
  <si>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</si>
  <si>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</si>
  <si>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</si>
  <si>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</si>
  <si>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</si>
  <si>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</si>
  <si>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</si>
  <si>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</si>
  <si>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</si>
  <si>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</si>
  <si>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</si>
  <si>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</si>
  <si>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</si>
  <si>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</si>
  <si>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</si>
  <si>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</si>
  <si>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</si>
  <si>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</si>
  <si>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Telefón - knižnica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</si>
  <si>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</si>
  <si>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</si>
  <si>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</si>
  <si>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</si>
  <si>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</si>
  <si>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</si>
  <si>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</si>
  <si>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</si>
  <si>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</si>
  <si>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</si>
  <si>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</si>
  <si>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</si>
  <si>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</si>
  <si>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</si>
  <si>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</si>
  <si>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</si>
  <si>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</si>
  <si>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</si>
  <si>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Poistenie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</si>
  <si>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</si>
  <si>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</si>
  <si>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</si>
  <si>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</si>
  <si>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</si>
  <si>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</si>
  <si>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</si>
  <si>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</si>
  <si>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</si>
  <si>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</si>
  <si>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</si>
  <si>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</si>
  <si>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</si>
  <si>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</si>
  <si>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</si>
  <si>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</si>
  <si>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</si>
  <si>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</si>
  <si>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</si>
  <si>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</si>
  <si>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</si>
  <si>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</si>
  <si>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</si>
  <si>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</si>
  <si>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</si>
  <si>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</si>
  <si>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</si>
  <si>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</si>
  <si>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</si>
  <si>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</si>
  <si>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</si>
  <si>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</si>
  <si>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</si>
  <si>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</si>
  <si>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</si>
  <si>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</si>
  <si>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</si>
  <si>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</si>
  <si>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</si>
  <si>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</si>
  <si>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</si>
  <si>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</si>
  <si>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</si>
  <si>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</si>
  <si>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</si>
  <si>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</si>
  <si>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Poplatky za likvidáciu TDO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</si>
  <si>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</si>
  <si>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</si>
  <si>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</si>
  <si>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</si>
  <si>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</si>
  <si>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</si>
  <si>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</si>
  <si>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</si>
  <si>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</si>
  <si>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</si>
  <si>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</si>
  <si>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</si>
  <si>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</si>
  <si>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Stravné lístky - dôchodcovia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</si>
  <si>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</si>
  <si>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</si>
  <si>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</si>
  <si>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</si>
  <si>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</si>
  <si>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</si>
  <si>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</si>
  <si>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 - funkčný plat - zamestnanci MsÚ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</si>
  <si>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</si>
  <si>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</si>
  <si>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</si>
  <si>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</si>
  <si>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</si>
  <si>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</si>
  <si>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</si>
  <si>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</si>
  <si>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</si>
  <si>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</si>
  <si>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</si>
  <si>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</si>
  <si>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</si>
  <si>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</si>
  <si>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</si>
  <si>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</si>
  <si>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</si>
  <si>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</si>
  <si>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</si>
  <si>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</si>
  <si>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</si>
  <si>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</si>
  <si>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</si>
  <si>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</si>
  <si>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za predaj výrobkov a služieb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</si>
  <si>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</si>
  <si>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</si>
  <si>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</si>
  <si>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</si>
  <si>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</si>
  <si>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</si>
  <si>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</si>
  <si>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</si>
  <si>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</si>
  <si>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</si>
  <si>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</si>
  <si>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</si>
  <si>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</si>
  <si>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</si>
  <si>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</si>
  <si>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</si>
  <si>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</si>
  <si>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</si>
  <si>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</si>
  <si>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</si>
  <si>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</si>
  <si>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</si>
  <si>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</si>
  <si>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</si>
  <si>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</si>
  <si>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</si>
  <si>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</si>
  <si>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</si>
  <si>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</si>
  <si>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</si>
  <si>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</si>
  <si>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</si>
  <si>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</si>
  <si>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</si>
  <si>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</si>
  <si>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</si>
  <si>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</si>
  <si>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</si>
  <si>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</si>
  <si>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</si>
  <si>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</si>
  <si>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</si>
  <si>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</si>
  <si>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</si>
  <si>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</si>
  <si>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</si>
  <si>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</si>
  <si>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</si>
  <si>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</si>
  <si>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</si>
  <si>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</si>
  <si>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</si>
  <si>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</si>
  <si>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</si>
  <si>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</si>
  <si>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</si>
  <si>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</si>
  <si>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</si>
  <si>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</si>
  <si>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</si>
  <si>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</si>
  <si>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</si>
  <si>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</si>
  <si>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</si>
  <si>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</si>
  <si>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</si>
  <si>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</si>
  <si>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</si>
  <si>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</si>
  <si>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</si>
  <si>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</si>
  <si>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</si>
  <si>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</si>
  <si>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</si>
  <si>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</si>
  <si>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</si>
  <si>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</si>
  <si>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</si>
  <si>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</si>
  <si>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</si>
  <si>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</si>
  <si>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</si>
  <si>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</si>
  <si>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</si>
  <si>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</si>
  <si>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</si>
  <si>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</si>
  <si>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</si>
  <si>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</si>
  <si>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</si>
  <si>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</si>
  <si>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</si>
  <si>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</si>
  <si>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</si>
  <si>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</si>
  <si>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</si>
  <si>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</si>
  <si>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</si>
  <si>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</si>
  <si>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</si>
  <si>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</si>
  <si>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</si>
  <si>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</si>
  <si>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</si>
  <si>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</si>
  <si>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</si>
  <si>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</si>
  <si>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</si>
  <si>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</si>
  <si>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</si>
  <si>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</si>
  <si>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</si>
  <si>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</si>
  <si>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</si>
  <si>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</si>
  <si>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</si>
  <si>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</si>
  <si>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</si>
  <si>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</si>
  <si>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</si>
  <si>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</si>
  <si>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</si>
  <si>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</si>
  <si>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637006 - 33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</si>
  <si>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</si>
  <si>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</si>
  <si>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</si>
  <si>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</si>
  <si>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</si>
  <si>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</si>
  <si>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</si>
  <si>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</si>
  <si>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</si>
  <si>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</si>
  <si>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</si>
  <si>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</si>
  <si>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</si>
  <si>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</si>
  <si>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</si>
  <si>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</si>
  <si>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</si>
  <si>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</si>
  <si>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</si>
  <si>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</si>
  <si>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</si>
  <si>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</si>
  <si>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</si>
  <si>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</si>
  <si>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</si>
  <si>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</si>
  <si>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</si>
  <si>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</si>
  <si>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</si>
  <si>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</si>
  <si>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</si>
  <si>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</si>
  <si>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</si>
  <si>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</si>
  <si>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</si>
  <si>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</si>
  <si>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</si>
  <si>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</si>
  <si>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</si>
  <si>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</si>
  <si>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</si>
  <si>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</si>
  <si>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</si>
  <si>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</si>
  <si>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</si>
  <si>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</si>
  <si>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</si>
  <si>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</si>
  <si>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</si>
  <si>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</si>
  <si>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</si>
  <si>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</si>
  <si>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</si>
  <si>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</si>
  <si>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</si>
  <si>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</si>
  <si>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</si>
  <si>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</si>
  <si>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</si>
  <si>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</si>
  <si>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</si>
  <si>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</si>
  <si>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</si>
  <si>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</si>
  <si>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</si>
  <si>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</si>
  <si>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</si>
  <si>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</si>
  <si>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</si>
  <si>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</si>
  <si>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</si>
  <si>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</si>
  <si>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</si>
  <si>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</si>
  <si>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</si>
  <si>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</si>
  <si>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</si>
  <si>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</si>
  <si>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</si>
  <si>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</si>
  <si>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</si>
  <si>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</si>
  <si>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</si>
  <si>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</si>
  <si>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</si>
  <si>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</si>
  <si>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</si>
  <si>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</si>
  <si>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</si>
  <si>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</si>
  <si>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</si>
  <si>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</si>
  <si>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</si>
  <si>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</si>
  <si>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</si>
  <si>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</si>
  <si>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</si>
  <si>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</si>
  <si>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</si>
  <si>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</si>
  <si>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</si>
  <si>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</si>
  <si>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</si>
  <si>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</si>
  <si>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</si>
  <si>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</si>
  <si>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</si>
  <si>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</si>
  <si>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</si>
  <si>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</si>
  <si>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</si>
  <si>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</si>
  <si>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</si>
  <si>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</si>
  <si>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</si>
  <si>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Z predaja pozemkov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</si>
  <si>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</si>
  <si>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</si>
  <si>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</si>
  <si>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</si>
  <si>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</si>
  <si>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</si>
  <si>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</si>
  <si>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</si>
  <si>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</si>
  <si>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</si>
  <si>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rekonštrukcia hasičskej zbrojnice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</si>
  <si>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</si>
  <si>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</si>
  <si>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</si>
  <si>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</si>
  <si>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</si>
  <si>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</si>
  <si>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</si>
  <si>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</si>
  <si>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</si>
  <si>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</si>
  <si>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</si>
  <si>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</si>
  <si>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</si>
  <si>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</si>
  <si>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</si>
  <si>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MŠ – originálne kompetencie (pokrytie výdavkov projektu POP I. – 12/2021...)</t>
  </si>
  <si>
    <t>635006 - 61 04</t>
  </si>
  <si>
    <r>
      <t xml:space="preserve">Údržba budov, objektov a ich častí </t>
    </r>
    <r>
      <rPr>
        <sz val="10"/>
        <rFont val="Tahoma"/>
        <family val="2"/>
        <charset val="238"/>
      </rPr>
      <t>- majetok mesta</t>
    </r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</si>
  <si>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</si>
  <si>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</si>
  <si>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</si>
  <si>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</si>
  <si>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</si>
  <si>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</si>
  <si>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</si>
  <si>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</si>
  <si>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</si>
  <si>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</si>
  <si>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</si>
  <si>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</si>
  <si>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</si>
  <si>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</si>
  <si>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</si>
  <si>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</si>
  <si>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</si>
  <si>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</si>
  <si>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</si>
  <si>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</si>
  <si>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</si>
  <si>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</si>
  <si>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</si>
  <si>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</si>
  <si>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</si>
  <si>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</si>
  <si>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</si>
  <si>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rekonštrukcia - ul. Sládkovičova_II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</si>
  <si>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</si>
  <si>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</si>
  <si>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</si>
  <si>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</si>
  <si>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</si>
  <si>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</si>
  <si>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</si>
  <si>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</si>
  <si>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</si>
  <si>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</si>
  <si>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</si>
  <si>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</si>
  <si>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</si>
  <si>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</si>
  <si>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</si>
  <si>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</si>
  <si>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</si>
  <si>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</si>
  <si>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ZŠ – originálne kompetencie (pokrytie výdavkov projektu POP II. – 11, 12/2021...)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</si>
  <si>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</si>
  <si>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</si>
  <si>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</si>
  <si>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</si>
  <si>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r>
      <t xml:space="preserve">2022             </t>
    </r>
    <r>
      <rPr>
        <sz val="10"/>
        <color indexed="8"/>
        <rFont val="Tahoma"/>
        <family val="2"/>
        <charset val="238"/>
      </rPr>
      <t>schválený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</si>
  <si>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</si>
  <si>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</si>
  <si>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</si>
  <si>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</si>
  <si>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</si>
  <si>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r>
      <t xml:space="preserve">2022 </t>
    </r>
    <r>
      <rPr>
        <sz val="10"/>
        <color indexed="8"/>
        <rFont val="Tahoma"/>
        <family val="2"/>
        <charset val="238"/>
      </rPr>
      <t>schválený</t>
    </r>
  </si>
  <si>
    <r>
      <t xml:space="preserve">2022   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</si>
  <si>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2022 </t>
    </r>
    <r>
      <rPr>
        <sz val="10"/>
        <rFont val="Tahoma"/>
        <family val="2"/>
        <charset val="238"/>
      </rPr>
      <t>upravený</t>
    </r>
  </si>
  <si>
    <t>RO 01_2023</t>
  </si>
  <si>
    <t>NFP - PD cyklotrasa</t>
  </si>
  <si>
    <t>detské ihrisko ul. Družstevná</t>
  </si>
  <si>
    <t>ul. Sládkovičova - rekonštrukcia - most (Dlugoš, Detský domov)</t>
  </si>
  <si>
    <r>
      <t xml:space="preserve">2023            </t>
    </r>
    <r>
      <rPr>
        <sz val="10"/>
        <color indexed="8"/>
        <rFont val="Tahoma"/>
        <family val="2"/>
        <charset val="238"/>
      </rPr>
      <t>schválený</t>
    </r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</si>
  <si>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</si>
  <si>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</si>
  <si>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</si>
  <si>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</si>
  <si>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</si>
  <si>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t>2023 RO č. 1</t>
  </si>
  <si>
    <t>Rozpočet mesta Podolínec na rok 2023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</si>
  <si>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</si>
  <si>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</si>
  <si>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</si>
  <si>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</si>
  <si>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</si>
  <si>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</si>
  <si>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322001 - 61 19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</si>
  <si>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</si>
  <si>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</si>
  <si>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</si>
  <si>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</si>
  <si>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</si>
  <si>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</si>
  <si>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</si>
  <si>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Zakúpenie pracovných strojov (metla za traktor, kosačka)</t>
  </si>
  <si>
    <t>2023 RO č. 2</t>
  </si>
  <si>
    <t>RO 02_2023</t>
  </si>
  <si>
    <t>RO 05_2023</t>
  </si>
  <si>
    <t>2023 RO č. 5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</si>
  <si>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</si>
  <si>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</si>
  <si>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</si>
  <si>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</si>
  <si>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</si>
  <si>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</si>
  <si>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</si>
  <si>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</si>
  <si>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</si>
  <si>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</si>
  <si>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</si>
  <si>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</si>
  <si>
    <t>PD bytové domy, Nám. Mariánske 39, a BD Bernolákova</t>
  </si>
  <si>
    <t>Transfer jednotlivcom sociálna podpora</t>
  </si>
  <si>
    <t>2024 RO č. 7</t>
  </si>
  <si>
    <t>312001 -  49</t>
  </si>
  <si>
    <t>642014  73</t>
  </si>
  <si>
    <t>Jednotlivcom - duálne vzdelávanie</t>
  </si>
  <si>
    <t>RO 07_2023</t>
  </si>
  <si>
    <t>Úver VÚB banka - Prístavba MŠ + aerotermalna energia 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</si>
</sst>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0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7030A0"/>
      <name val="Tahoma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color theme="1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4" fontId="11" fillId="2" borderId="0" xfId="0" applyNumberFormat="1" applyFont="1" applyFill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4" fontId="13" fillId="4" borderId="0" xfId="0" applyNumberFormat="1" applyFont="1" applyFill="1"/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4" fontId="11" fillId="5" borderId="0" xfId="0" applyNumberFormat="1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1" fillId="5" borderId="0" xfId="0" applyNumberFormat="1" applyFont="1" applyFill="1" applyAlignment="1">
      <alignment horizontal="right"/>
    </xf>
    <xf numFmtId="4" fontId="11" fillId="5" borderId="0" xfId="0" applyNumberFormat="1" applyFont="1" applyFill="1" applyAlignment="1">
      <alignment horizontal="right" vertical="center" wrapText="1"/>
    </xf>
    <xf numFmtId="0" fontId="7" fillId="10" borderId="0" xfId="0" applyFont="1" applyFill="1"/>
    <xf numFmtId="4" fontId="7" fillId="10" borderId="0" xfId="0" applyNumberFormat="1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4" fontId="5" fillId="0" borderId="0" xfId="0" applyNumberFormat="1" applyFont="1"/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4" fontId="6" fillId="8" borderId="0" xfId="0" applyNumberFormat="1" applyFont="1" applyFill="1"/>
    <xf numFmtId="0" fontId="18" fillId="0" borderId="0" xfId="0" applyFont="1" applyAlignment="1">
      <alignment horizontal="right"/>
    </xf>
    <xf numFmtId="0" fontId="22" fillId="0" borderId="0" xfId="0" applyFont="1"/>
    <xf numFmtId="4" fontId="22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4" fontId="22" fillId="7" borderId="0" xfId="0" applyNumberFormat="1" applyFont="1" applyFill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4" fontId="22" fillId="9" borderId="0" xfId="0" applyNumberFormat="1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4" fontId="11" fillId="5" borderId="0" xfId="0" applyNumberFormat="1" applyFont="1" applyFill="1" applyAlignment="1">
      <alignment horizontal="right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6" fillId="12" borderId="0" xfId="0" applyNumberFormat="1" applyFont="1" applyFill="1"/>
    <xf numFmtId="4" fontId="25" fillId="0" borderId="0" xfId="0" applyNumberFormat="1" applyFont="1"/>
    <xf numFmtId="0" fontId="20" fillId="9" borderId="0" xfId="0" applyFont="1" applyFill="1"/>
    <xf numFmtId="4" fontId="22" fillId="0" borderId="0" xfId="0" applyNumberFormat="1" applyFont="1" applyAlignment="1">
      <alignment horizontal="right" vertical="center"/>
    </xf>
    <xf numFmtId="4" fontId="10" fillId="12" borderId="0" xfId="0" applyNumberFormat="1" applyFont="1" applyFill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5" fillId="13" borderId="0" xfId="0" applyNumberFormat="1" applyFont="1" applyFill="1" applyAlignment="1">
      <alignment horizontal="right" vertical="center"/>
    </xf>
    <xf numFmtId="4" fontId="10" fillId="13" borderId="0" xfId="0" applyNumberFormat="1" applyFont="1" applyFill="1" applyAlignment="1">
      <alignment horizontal="right" vertical="center"/>
    </xf>
    <xf numFmtId="4" fontId="2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2" fillId="8" borderId="0" xfId="0" applyNumberFormat="1" applyFont="1" applyFill="1" applyAlignment="1">
      <alignment horizontal="right" vertical="center"/>
    </xf>
    <xf numFmtId="4" fontId="18" fillId="13" borderId="0" xfId="0" applyNumberFormat="1" applyFont="1" applyFill="1" applyAlignment="1">
      <alignment horizontal="right"/>
    </xf>
    <xf numFmtId="4" fontId="5" fillId="11" borderId="0" xfId="0" applyNumberFormat="1" applyFont="1" applyFill="1" applyAlignment="1">
      <alignment horizontal="right" vertical="center"/>
    </xf>
    <xf numFmtId="4" fontId="5" fillId="8" borderId="0" xfId="0" applyNumberFormat="1" applyFont="1" applyFill="1" applyAlignment="1">
      <alignment horizontal="right" vertical="center"/>
    </xf>
    <xf numFmtId="4" fontId="25" fillId="13" borderId="0" xfId="0" applyNumberFormat="1" applyFont="1" applyFill="1"/>
    <xf numFmtId="4" fontId="2" fillId="13" borderId="0" xfId="0" applyNumberFormat="1" applyFont="1" applyFill="1"/>
    <xf numFmtId="4" fontId="10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7" fillId="13" borderId="0" xfId="0" applyNumberFormat="1" applyFont="1" applyFill="1" applyAlignment="1">
      <alignment horizontal="right" vertical="center"/>
    </xf>
    <xf numFmtId="4" fontId="7" fillId="11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8" borderId="0" xfId="0" applyNumberFormat="1" applyFont="1" applyFill="1" applyAlignment="1">
      <alignment horizontal="right"/>
    </xf>
    <xf numFmtId="4" fontId="6" fillId="8" borderId="0" xfId="0" applyNumberFormat="1" applyFont="1" applyFill="1" applyAlignment="1">
      <alignment horizontal="right" vertical="center"/>
    </xf>
    <xf numFmtId="4" fontId="7" fillId="13" borderId="0" xfId="0" applyNumberFormat="1" applyFont="1" applyFill="1"/>
    <xf numFmtId="4" fontId="7" fillId="8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 wrapText="1"/>
    </xf>
    <xf numFmtId="4" fontId="6" fillId="13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4" fontId="2" fillId="8" borderId="0" xfId="0" applyNumberFormat="1" applyFont="1" applyFill="1"/>
    <xf numFmtId="4" fontId="11" fillId="14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7" fillId="8" borderId="0" xfId="0" applyNumberFormat="1" applyFont="1" applyFill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10" fillId="0" borderId="0" xfId="0" applyFont="1" applyAlignment="1">
      <alignment horizontal="left" wrapText="1"/>
    </xf>
    <xf numFmtId="4" fontId="5" fillId="13" borderId="0" xfId="0" applyNumberFormat="1" applyFont="1" applyFill="1"/>
    <xf numFmtId="0" fontId="33" fillId="8" borderId="0" xfId="0" applyFont="1" applyFill="1" applyAlignment="1">
      <alignment horizontal="right" vertical="center"/>
    </xf>
    <xf numFmtId="4" fontId="5" fillId="10" borderId="0" xfId="0" applyNumberFormat="1" applyFont="1" applyFill="1" applyAlignment="1">
      <alignment horizontal="right" vertical="center"/>
    </xf>
    <xf numFmtId="4" fontId="2" fillId="10" borderId="0" xfId="0" applyNumberFormat="1" applyFont="1" applyFill="1" applyAlignment="1">
      <alignment horizontal="right" vertical="center"/>
    </xf>
    <xf numFmtId="4" fontId="10" fillId="10" borderId="0" xfId="0" applyNumberFormat="1" applyFont="1" applyFill="1"/>
    <xf numFmtId="4" fontId="6" fillId="13" borderId="0" xfId="0" applyNumberFormat="1" applyFont="1" applyFill="1"/>
    <xf numFmtId="4" fontId="6" fillId="15" borderId="0" xfId="0" applyNumberFormat="1" applyFont="1" applyFill="1"/>
    <xf numFmtId="0" fontId="14" fillId="10" borderId="0" xfId="0" applyFont="1" applyFill="1" applyAlignment="1">
      <alignment horizontal="left" vertical="center"/>
    </xf>
    <xf numFmtId="0" fontId="36" fillId="0" borderId="0" xfId="0" applyFont="1"/>
    <xf numFmtId="4" fontId="18" fillId="8" borderId="0" xfId="0" applyNumberFormat="1" applyFont="1" applyFill="1" applyAlignment="1">
      <alignment horizontal="right" vertical="center"/>
    </xf>
    <xf numFmtId="4" fontId="37" fillId="7" borderId="0" xfId="0" applyNumberFormat="1" applyFont="1" applyFill="1" applyAlignment="1">
      <alignment horizontal="right" vertical="center"/>
    </xf>
    <xf numFmtId="4" fontId="38" fillId="7" borderId="0" xfId="0" applyNumberFormat="1" applyFont="1" applyFill="1" applyAlignment="1">
      <alignment horizontal="right" vertical="center"/>
    </xf>
    <xf numFmtId="4" fontId="39" fillId="7" borderId="0" xfId="0" applyNumberFormat="1" applyFont="1" applyFill="1"/>
    <xf numFmtId="4" fontId="10" fillId="15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32" fillId="0" borderId="0" xfId="0" applyFont="1" applyAlignment="1">
      <alignment horizontal="left" vertical="center"/>
    </xf>
  </cellXfs>
  <cellStyles count="2">
    <cellStyle name="Excel Built-in Normal" xfId="1" xr:uid="{00000000-0005-0000-0000-000000000000}"/>
    <cellStyle name="Normálna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472"/>
  <sheetViews>
    <sheetView zoomScale="130" zoomScaleNormal="130" workbookViewId="0">
      <pane ySplit="2" topLeftCell="A459" activePane="bottomLeft" state="frozen"/>
      <selection pane="bottomLeft" activeCell="J430" sqref="J430"/>
    </sheetView>
  </sheetViews>
  <sheetFormatPr defaultRowHeight="15" x14ac:dyDescent="0.25"/>
  <cols>
    <col min="1" max="1" width="1.42578125" style="1" customWidth="1"/>
    <col min="2" max="2" width="18.42578125" style="48" customWidth="1"/>
    <col min="3" max="3" width="54.28515625" style="1" customWidth="1"/>
    <col min="4" max="5" width="16" style="6" hidden="1" customWidth="1"/>
    <col min="6" max="6" width="14.28515625" style="6" customWidth="1"/>
    <col min="7" max="7" width="14.5703125" style="6" customWidth="1"/>
    <col min="8" max="8" width="13.5703125" customWidth="1"/>
    <col min="9" max="10" width="13.7109375" customWidth="1"/>
  </cols>
  <sheetData>
    <row r="1" spans="1:11" x14ac:dyDescent="0.25">
      <c r="A1" s="158" t="s">
        <v>552</v>
      </c>
      <c r="B1" s="158"/>
      <c r="C1" s="158"/>
      <c r="D1" s="158"/>
      <c r="E1" s="158"/>
      <c r="F1" s="158"/>
      <c r="G1"/>
    </row>
    <row r="2" spans="1:11" ht="40.15" customHeight="1" x14ac:dyDescent="0.25">
      <c r="A2" s="7"/>
      <c r="B2" s="47" t="s">
        <v>1</v>
      </c>
      <c r="C2" s="8" t="s">
        <v>2</v>
      </c>
      <c r="D2" s="11" t="s">
        <v>532</v>
      </c>
      <c r="E2" s="11" t="s">
        <v>539</v>
      </c>
      <c r="F2" s="108" t="s">
        <v>545</v>
      </c>
      <c r="G2" s="108" t="s">
        <v>541</v>
      </c>
      <c r="H2" s="108" t="s">
        <v>569</v>
      </c>
      <c r="I2" s="108" t="s">
        <v>570</v>
      </c>
      <c r="J2" s="108" t="s">
        <v>590</v>
      </c>
    </row>
    <row r="3" spans="1:11" ht="19.5" x14ac:dyDescent="0.25">
      <c r="A3" s="160" t="s">
        <v>0</v>
      </c>
      <c r="B3" s="160"/>
      <c r="C3" s="160"/>
      <c r="H3" s="6"/>
    </row>
    <row r="4" spans="1:11" x14ac:dyDescent="0.25">
      <c r="B4" s="49">
        <v>111003</v>
      </c>
      <c r="C4" s="1" t="s">
        <v>3</v>
      </c>
      <c r="D4" s="79">
        <v>1475000</v>
      </c>
      <c r="E4" s="107">
        <v>1695215</v>
      </c>
      <c r="F4" s="124">
        <v>1699560</v>
      </c>
      <c r="G4" s="109">
        <v>1799992</v>
      </c>
      <c r="H4" s="109">
        <v>1826678</v>
      </c>
      <c r="I4" s="109">
        <v>1826678</v>
      </c>
      <c r="J4" s="124">
        <v>1826678</v>
      </c>
      <c r="K4" s="151"/>
    </row>
    <row r="5" spans="1:11" x14ac:dyDescent="0.25">
      <c r="B5" s="49">
        <v>121001</v>
      </c>
      <c r="C5" s="1" t="s">
        <v>4</v>
      </c>
      <c r="D5" s="79">
        <v>32000</v>
      </c>
      <c r="E5" s="107">
        <v>42000</v>
      </c>
      <c r="F5" s="124">
        <v>40000</v>
      </c>
      <c r="G5" s="109">
        <v>40000</v>
      </c>
      <c r="H5" s="109">
        <v>40000</v>
      </c>
      <c r="I5" s="109">
        <v>40000</v>
      </c>
      <c r="J5" s="124">
        <v>44700</v>
      </c>
    </row>
    <row r="6" spans="1:11" x14ac:dyDescent="0.25">
      <c r="B6" s="49">
        <v>121002</v>
      </c>
      <c r="C6" s="1" t="s">
        <v>5</v>
      </c>
      <c r="D6" s="79">
        <v>23000</v>
      </c>
      <c r="E6" s="107">
        <v>32000</v>
      </c>
      <c r="F6" s="124">
        <v>30000</v>
      </c>
      <c r="G6" s="109">
        <v>30000</v>
      </c>
      <c r="H6" s="109">
        <v>30000</v>
      </c>
      <c r="I6" s="109">
        <v>30000</v>
      </c>
      <c r="J6" s="124">
        <v>37700</v>
      </c>
    </row>
    <row r="7" spans="1:11" x14ac:dyDescent="0.25">
      <c r="B7" s="49">
        <v>121003</v>
      </c>
      <c r="C7" s="1" t="s">
        <v>6</v>
      </c>
      <c r="D7" s="79">
        <v>3200</v>
      </c>
      <c r="E7" s="107">
        <v>3200</v>
      </c>
      <c r="F7" s="124">
        <v>3200</v>
      </c>
      <c r="G7" s="109">
        <v>3200</v>
      </c>
      <c r="H7" s="109">
        <v>3200</v>
      </c>
      <c r="I7" s="109">
        <v>3200</v>
      </c>
      <c r="J7" s="124">
        <v>3500</v>
      </c>
    </row>
    <row r="8" spans="1:11" x14ac:dyDescent="0.25">
      <c r="B8" s="49">
        <v>131001</v>
      </c>
      <c r="C8" s="1" t="s">
        <v>7</v>
      </c>
      <c r="D8" s="79">
        <v>1700</v>
      </c>
      <c r="E8" s="107">
        <v>1866.04</v>
      </c>
      <c r="F8" s="124">
        <v>1700</v>
      </c>
      <c r="G8" s="109">
        <v>1700</v>
      </c>
      <c r="H8" s="109">
        <v>1700</v>
      </c>
      <c r="I8" s="124">
        <v>2000</v>
      </c>
      <c r="J8" s="124">
        <v>2400</v>
      </c>
    </row>
    <row r="9" spans="1:11" x14ac:dyDescent="0.25">
      <c r="B9" s="49">
        <v>133012</v>
      </c>
      <c r="C9" s="1" t="s">
        <v>78</v>
      </c>
      <c r="D9" s="79">
        <v>800</v>
      </c>
      <c r="E9" s="107">
        <v>2880.5</v>
      </c>
      <c r="F9" s="124">
        <v>2000</v>
      </c>
      <c r="G9" s="109">
        <v>2000</v>
      </c>
      <c r="H9" s="109">
        <v>2000</v>
      </c>
      <c r="I9" s="124">
        <v>2100</v>
      </c>
      <c r="J9" s="124">
        <v>2800</v>
      </c>
    </row>
    <row r="10" spans="1:11" x14ac:dyDescent="0.25">
      <c r="B10" s="49">
        <v>133013</v>
      </c>
      <c r="C10" s="1" t="s">
        <v>8</v>
      </c>
      <c r="D10" s="79">
        <v>65000</v>
      </c>
      <c r="E10" s="107">
        <v>65000</v>
      </c>
      <c r="F10" s="124">
        <v>71000</v>
      </c>
      <c r="G10" s="109">
        <v>71000</v>
      </c>
      <c r="H10" s="109">
        <v>71000</v>
      </c>
      <c r="I10" s="109">
        <v>71000</v>
      </c>
      <c r="J10" s="124">
        <v>72700</v>
      </c>
    </row>
    <row r="11" spans="1:11" x14ac:dyDescent="0.25">
      <c r="B11" s="50">
        <v>139002</v>
      </c>
      <c r="C11" s="1" t="s">
        <v>418</v>
      </c>
      <c r="D11" s="79">
        <v>0</v>
      </c>
      <c r="E11" s="107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</row>
    <row r="12" spans="1:11" x14ac:dyDescent="0.25">
      <c r="A12" s="10"/>
      <c r="B12" s="51">
        <v>100</v>
      </c>
      <c r="C12" s="5" t="s">
        <v>9</v>
      </c>
      <c r="D12" s="4">
        <f t="shared" ref="D12:I12" si="0">SUM(D4:D11)</f>
        <v>1600700</v>
      </c>
      <c r="E12" s="4">
        <f t="shared" si="0"/>
        <v>1842161.54</v>
      </c>
      <c r="F12" s="4">
        <f t="shared" si="0"/>
        <v>1847460</v>
      </c>
      <c r="G12" s="4">
        <f t="shared" si="0"/>
        <v>1947892</v>
      </c>
      <c r="H12" s="4">
        <f t="shared" si="0"/>
        <v>1974578</v>
      </c>
      <c r="I12" s="4">
        <f t="shared" si="0"/>
        <v>1974978</v>
      </c>
      <c r="J12" s="4">
        <f t="shared" ref="J12" si="1">SUM(J4:J11)</f>
        <v>1990478</v>
      </c>
    </row>
    <row r="13" spans="1:11" x14ac:dyDescent="0.25">
      <c r="B13" s="49">
        <v>211003</v>
      </c>
      <c r="C13" s="1" t="s">
        <v>419</v>
      </c>
      <c r="D13" s="79">
        <v>0</v>
      </c>
      <c r="E13" s="107">
        <v>1382.3</v>
      </c>
      <c r="F13" s="109">
        <v>0</v>
      </c>
      <c r="G13" s="109">
        <v>0</v>
      </c>
      <c r="H13" s="109">
        <v>0</v>
      </c>
      <c r="I13" s="124">
        <v>1382.3</v>
      </c>
      <c r="J13" s="115">
        <v>1382.3</v>
      </c>
    </row>
    <row r="14" spans="1:11" x14ac:dyDescent="0.25">
      <c r="B14" s="49">
        <v>211004</v>
      </c>
      <c r="C14" s="1" t="s">
        <v>441</v>
      </c>
      <c r="D14" s="79">
        <v>0</v>
      </c>
      <c r="E14" s="107">
        <v>5236.83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</row>
    <row r="15" spans="1:11" x14ac:dyDescent="0.25">
      <c r="B15" s="49">
        <v>212002</v>
      </c>
      <c r="C15" s="1" t="s">
        <v>10</v>
      </c>
      <c r="D15" s="79">
        <v>15000</v>
      </c>
      <c r="E15" s="107">
        <v>15000</v>
      </c>
      <c r="F15" s="124">
        <v>15000</v>
      </c>
      <c r="G15" s="109">
        <v>15000</v>
      </c>
      <c r="H15" s="109">
        <v>15000</v>
      </c>
      <c r="I15" s="109">
        <v>15000</v>
      </c>
      <c r="J15" s="124">
        <v>15400</v>
      </c>
    </row>
    <row r="16" spans="1:11" x14ac:dyDescent="0.25">
      <c r="B16" s="49" t="s">
        <v>412</v>
      </c>
      <c r="C16" s="1" t="s">
        <v>413</v>
      </c>
      <c r="D16" s="79">
        <v>1200</v>
      </c>
      <c r="E16" s="107">
        <v>1798</v>
      </c>
      <c r="F16" s="124">
        <v>1200</v>
      </c>
      <c r="G16" s="109">
        <v>1200</v>
      </c>
      <c r="H16" s="109">
        <v>1200</v>
      </c>
      <c r="I16" s="124">
        <v>1500</v>
      </c>
      <c r="J16" s="124">
        <v>3200</v>
      </c>
    </row>
    <row r="17" spans="2:10" x14ac:dyDescent="0.25">
      <c r="B17" s="49"/>
      <c r="C17" s="1" t="s">
        <v>220</v>
      </c>
      <c r="D17" s="79">
        <f>SUM(D18:D20)</f>
        <v>125000</v>
      </c>
      <c r="E17" s="79">
        <f t="shared" ref="E17" si="2">SUM(E18:E20)</f>
        <v>133696.87</v>
      </c>
      <c r="F17" s="115">
        <f>SUM(F18:F20)</f>
        <v>132900</v>
      </c>
      <c r="G17" s="115">
        <f>SUM(G18:G20)</f>
        <v>132900</v>
      </c>
      <c r="H17" s="115">
        <f>SUM(H18:H20)</f>
        <v>132900</v>
      </c>
      <c r="I17" s="115">
        <f>SUM(I18:I20)</f>
        <v>132900</v>
      </c>
      <c r="J17" s="115">
        <f>SUM(J18:J20)</f>
        <v>144400</v>
      </c>
    </row>
    <row r="18" spans="2:10" x14ac:dyDescent="0.25">
      <c r="B18" s="52">
        <v>212003</v>
      </c>
      <c r="C18" s="44" t="s">
        <v>205</v>
      </c>
      <c r="D18" s="80">
        <v>68000</v>
      </c>
      <c r="E18" s="119">
        <v>72763.45</v>
      </c>
      <c r="F18" s="125">
        <v>72000</v>
      </c>
      <c r="G18" s="118">
        <v>72000</v>
      </c>
      <c r="H18" s="118">
        <v>72000</v>
      </c>
      <c r="I18" s="118">
        <v>72000</v>
      </c>
      <c r="J18" s="125">
        <v>85000</v>
      </c>
    </row>
    <row r="19" spans="2:10" x14ac:dyDescent="0.25">
      <c r="B19" s="52" t="s">
        <v>232</v>
      </c>
      <c r="C19" s="44" t="s">
        <v>90</v>
      </c>
      <c r="D19" s="80">
        <v>1000</v>
      </c>
      <c r="E19" s="119">
        <v>4933.42</v>
      </c>
      <c r="F19" s="125">
        <v>4900</v>
      </c>
      <c r="G19" s="118">
        <v>4900</v>
      </c>
      <c r="H19" s="118">
        <v>4900</v>
      </c>
      <c r="I19" s="118">
        <v>4900</v>
      </c>
      <c r="J19" s="125">
        <v>3400</v>
      </c>
    </row>
    <row r="20" spans="2:10" x14ac:dyDescent="0.25">
      <c r="B20" s="52" t="s">
        <v>231</v>
      </c>
      <c r="C20" s="44" t="s">
        <v>206</v>
      </c>
      <c r="D20" s="80">
        <v>56000</v>
      </c>
      <c r="E20" s="119">
        <v>56000</v>
      </c>
      <c r="F20" s="125">
        <v>56000</v>
      </c>
      <c r="G20" s="118">
        <v>56000</v>
      </c>
      <c r="H20" s="118">
        <v>56000</v>
      </c>
      <c r="I20" s="118">
        <v>56000</v>
      </c>
      <c r="J20" s="118">
        <v>56000</v>
      </c>
    </row>
    <row r="21" spans="2:10" x14ac:dyDescent="0.25">
      <c r="B21" s="49"/>
      <c r="C21" s="1" t="s">
        <v>11</v>
      </c>
      <c r="D21" s="79">
        <f>SUM(D22:D24)</f>
        <v>9100</v>
      </c>
      <c r="E21" s="79">
        <f t="shared" ref="E21" si="3">SUM(E22:E24)</f>
        <v>7385</v>
      </c>
      <c r="F21" s="115">
        <f>SUM(F22:F24)</f>
        <v>7300</v>
      </c>
      <c r="G21" s="115">
        <f>SUM(G22:G24)</f>
        <v>7300</v>
      </c>
      <c r="H21" s="115">
        <f>SUM(H22:H24)</f>
        <v>7300</v>
      </c>
      <c r="I21" s="115">
        <f>SUM(I22:I24)</f>
        <v>7300</v>
      </c>
      <c r="J21" s="115">
        <f>SUM(J22:J24)</f>
        <v>8100</v>
      </c>
    </row>
    <row r="22" spans="2:10" x14ac:dyDescent="0.25">
      <c r="B22" s="52">
        <v>221002</v>
      </c>
      <c r="C22" s="44" t="s">
        <v>207</v>
      </c>
      <c r="D22" s="80">
        <v>3000</v>
      </c>
      <c r="E22" s="119">
        <v>3000</v>
      </c>
      <c r="F22" s="125">
        <v>3000</v>
      </c>
      <c r="G22" s="118">
        <v>3000</v>
      </c>
      <c r="H22" s="118">
        <v>3000</v>
      </c>
      <c r="I22" s="118">
        <v>3000</v>
      </c>
      <c r="J22" s="125">
        <v>3200</v>
      </c>
    </row>
    <row r="23" spans="2:10" x14ac:dyDescent="0.25">
      <c r="B23" s="52" t="s">
        <v>572</v>
      </c>
      <c r="C23" s="44" t="s">
        <v>191</v>
      </c>
      <c r="D23" s="80">
        <v>1500</v>
      </c>
      <c r="E23" s="119">
        <v>1385</v>
      </c>
      <c r="F23" s="125">
        <v>1300</v>
      </c>
      <c r="G23" s="118">
        <v>1300</v>
      </c>
      <c r="H23" s="118">
        <v>1300</v>
      </c>
      <c r="I23" s="118">
        <v>1300</v>
      </c>
      <c r="J23" s="125">
        <v>1900</v>
      </c>
    </row>
    <row r="24" spans="2:10" x14ac:dyDescent="0.25">
      <c r="B24" s="52" t="s">
        <v>573</v>
      </c>
      <c r="C24" s="44" t="s">
        <v>208</v>
      </c>
      <c r="D24" s="80">
        <v>4600</v>
      </c>
      <c r="E24" s="119">
        <v>3000</v>
      </c>
      <c r="F24" s="125">
        <v>3000</v>
      </c>
      <c r="G24" s="118">
        <v>3000</v>
      </c>
      <c r="H24" s="118">
        <v>3000</v>
      </c>
      <c r="I24" s="118">
        <v>3000</v>
      </c>
      <c r="J24" s="118">
        <v>3000</v>
      </c>
    </row>
    <row r="25" spans="2:10" x14ac:dyDescent="0.25">
      <c r="B25" s="49">
        <v>222003</v>
      </c>
      <c r="C25" s="1" t="s">
        <v>12</v>
      </c>
      <c r="D25" s="79">
        <v>0</v>
      </c>
      <c r="E25" s="107">
        <v>2879</v>
      </c>
      <c r="F25" s="124">
        <v>2800</v>
      </c>
      <c r="G25" s="109">
        <v>1000</v>
      </c>
      <c r="H25" s="109">
        <v>1000</v>
      </c>
      <c r="I25" s="124">
        <v>2300</v>
      </c>
      <c r="J25" s="124">
        <v>3100</v>
      </c>
    </row>
    <row r="26" spans="2:10" x14ac:dyDescent="0.25">
      <c r="B26" s="49"/>
      <c r="C26" s="1" t="s">
        <v>225</v>
      </c>
      <c r="D26" s="79">
        <f>SUM(D27:D33)</f>
        <v>6650</v>
      </c>
      <c r="E26" s="79">
        <f t="shared" ref="E26" si="4">SUM(E27:E33)</f>
        <v>14470</v>
      </c>
      <c r="F26" s="115">
        <f>SUM(F27:F33)</f>
        <v>10123</v>
      </c>
      <c r="G26" s="115">
        <f>SUM(G27:G33)</f>
        <v>10123</v>
      </c>
      <c r="H26" s="115">
        <f>SUM(H27:H33)</f>
        <v>10123</v>
      </c>
      <c r="I26" s="115">
        <f>SUM(I27:I33)</f>
        <v>15780</v>
      </c>
      <c r="J26" s="115">
        <f>SUM(J27:J33)</f>
        <v>22950</v>
      </c>
    </row>
    <row r="27" spans="2:10" x14ac:dyDescent="0.25">
      <c r="B27" s="52">
        <v>223001</v>
      </c>
      <c r="C27" s="44" t="s">
        <v>211</v>
      </c>
      <c r="D27" s="80">
        <v>1200</v>
      </c>
      <c r="E27" s="119">
        <v>5500</v>
      </c>
      <c r="F27" s="125">
        <v>5400</v>
      </c>
      <c r="G27" s="118">
        <v>5400</v>
      </c>
      <c r="H27" s="118">
        <v>5400</v>
      </c>
      <c r="I27" s="118">
        <v>5400</v>
      </c>
      <c r="J27" s="125">
        <v>6000</v>
      </c>
    </row>
    <row r="28" spans="2:10" x14ac:dyDescent="0.25">
      <c r="B28" s="52" t="s">
        <v>230</v>
      </c>
      <c r="C28" s="44" t="s">
        <v>209</v>
      </c>
      <c r="D28" s="80">
        <v>0</v>
      </c>
      <c r="E28" s="119">
        <v>0</v>
      </c>
      <c r="F28" s="118">
        <v>0</v>
      </c>
      <c r="G28" s="118">
        <v>0</v>
      </c>
      <c r="H28" s="118">
        <v>0</v>
      </c>
      <c r="I28" s="118">
        <v>0</v>
      </c>
      <c r="J28" s="125">
        <v>4500</v>
      </c>
    </row>
    <row r="29" spans="2:10" x14ac:dyDescent="0.25">
      <c r="B29" s="52" t="s">
        <v>229</v>
      </c>
      <c r="C29" s="44" t="s">
        <v>173</v>
      </c>
      <c r="D29" s="80">
        <v>20</v>
      </c>
      <c r="E29" s="119">
        <v>193</v>
      </c>
      <c r="F29" s="125">
        <v>193</v>
      </c>
      <c r="G29" s="118">
        <v>193</v>
      </c>
      <c r="H29" s="118">
        <v>193</v>
      </c>
      <c r="I29" s="125">
        <v>2000</v>
      </c>
      <c r="J29" s="125">
        <v>2100</v>
      </c>
    </row>
    <row r="30" spans="2:10" x14ac:dyDescent="0.25">
      <c r="B30" s="52" t="s">
        <v>228</v>
      </c>
      <c r="C30" s="44" t="s">
        <v>210</v>
      </c>
      <c r="D30" s="80">
        <v>1400</v>
      </c>
      <c r="E30" s="119">
        <v>2096</v>
      </c>
      <c r="F30" s="125">
        <v>2000</v>
      </c>
      <c r="G30" s="118">
        <v>2000</v>
      </c>
      <c r="H30" s="118">
        <v>2000</v>
      </c>
      <c r="I30" s="118">
        <v>2000</v>
      </c>
      <c r="J30" s="125">
        <v>1500</v>
      </c>
    </row>
    <row r="31" spans="2:10" x14ac:dyDescent="0.25">
      <c r="B31" s="52" t="s">
        <v>227</v>
      </c>
      <c r="C31" s="44" t="s">
        <v>224</v>
      </c>
      <c r="D31" s="80">
        <v>30</v>
      </c>
      <c r="E31" s="119">
        <v>30</v>
      </c>
      <c r="F31" s="125">
        <v>30</v>
      </c>
      <c r="G31" s="118">
        <v>30</v>
      </c>
      <c r="H31" s="118">
        <v>30</v>
      </c>
      <c r="I31" s="118">
        <v>30</v>
      </c>
      <c r="J31" s="125">
        <v>0</v>
      </c>
    </row>
    <row r="32" spans="2:10" x14ac:dyDescent="0.25">
      <c r="B32" s="53" t="s">
        <v>226</v>
      </c>
      <c r="C32" s="44" t="s">
        <v>200</v>
      </c>
      <c r="D32" s="80">
        <v>4000</v>
      </c>
      <c r="E32" s="119">
        <v>6651</v>
      </c>
      <c r="F32" s="125">
        <v>2500</v>
      </c>
      <c r="G32" s="118">
        <v>2500</v>
      </c>
      <c r="H32" s="118">
        <v>2500</v>
      </c>
      <c r="I32" s="125">
        <v>5000</v>
      </c>
      <c r="J32" s="125">
        <v>6500</v>
      </c>
    </row>
    <row r="33" spans="1:10" x14ac:dyDescent="0.25">
      <c r="B33" s="53" t="s">
        <v>580</v>
      </c>
      <c r="C33" s="44" t="s">
        <v>579</v>
      </c>
      <c r="D33" s="80">
        <v>0</v>
      </c>
      <c r="E33" s="119">
        <v>0</v>
      </c>
      <c r="F33" s="125">
        <v>0</v>
      </c>
      <c r="G33" s="118">
        <v>0</v>
      </c>
      <c r="H33" s="118">
        <v>0</v>
      </c>
      <c r="I33" s="125">
        <v>1350</v>
      </c>
      <c r="J33" s="125">
        <v>2350</v>
      </c>
    </row>
    <row r="34" spans="1:10" x14ac:dyDescent="0.25">
      <c r="B34" s="49">
        <v>223004</v>
      </c>
      <c r="C34" s="1" t="s">
        <v>212</v>
      </c>
      <c r="D34" s="79">
        <v>0</v>
      </c>
      <c r="E34" s="107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</row>
    <row r="35" spans="1:10" x14ac:dyDescent="0.25">
      <c r="B35" s="49">
        <v>229005</v>
      </c>
      <c r="C35" s="1" t="s">
        <v>13</v>
      </c>
      <c r="D35" s="79">
        <v>330</v>
      </c>
      <c r="E35" s="107">
        <v>330</v>
      </c>
      <c r="F35" s="124">
        <v>330</v>
      </c>
      <c r="G35" s="109">
        <v>330</v>
      </c>
      <c r="H35" s="109">
        <v>330</v>
      </c>
      <c r="I35" s="109">
        <v>330</v>
      </c>
      <c r="J35" s="109">
        <v>330</v>
      </c>
    </row>
    <row r="36" spans="1:10" x14ac:dyDescent="0.25">
      <c r="B36" s="150">
        <v>244</v>
      </c>
      <c r="C36" s="1" t="s">
        <v>233</v>
      </c>
      <c r="D36" s="79">
        <v>20</v>
      </c>
      <c r="E36" s="107">
        <v>0</v>
      </c>
      <c r="F36" s="109">
        <v>0</v>
      </c>
      <c r="G36" s="109">
        <v>0</v>
      </c>
      <c r="H36" s="109">
        <v>0</v>
      </c>
      <c r="I36" s="124">
        <v>6000</v>
      </c>
      <c r="J36" s="115">
        <v>6000</v>
      </c>
    </row>
    <row r="37" spans="1:10" x14ac:dyDescent="0.25">
      <c r="B37" s="49">
        <v>292006</v>
      </c>
      <c r="C37" s="1" t="s">
        <v>556</v>
      </c>
      <c r="D37" s="79">
        <v>177.74</v>
      </c>
      <c r="E37" s="107">
        <v>0</v>
      </c>
      <c r="F37" s="109">
        <v>0</v>
      </c>
      <c r="G37" s="109">
        <v>0</v>
      </c>
      <c r="H37" s="109">
        <v>0</v>
      </c>
      <c r="I37" s="124">
        <v>658</v>
      </c>
      <c r="J37" s="124">
        <v>3800</v>
      </c>
    </row>
    <row r="38" spans="1:10" x14ac:dyDescent="0.25">
      <c r="B38" s="49">
        <v>292008</v>
      </c>
      <c r="C38" s="1" t="s">
        <v>234</v>
      </c>
      <c r="D38" s="79">
        <v>100</v>
      </c>
      <c r="E38" s="107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</row>
    <row r="39" spans="1:10" x14ac:dyDescent="0.25">
      <c r="B39" s="99">
        <v>292027</v>
      </c>
      <c r="C39" s="3" t="s">
        <v>14</v>
      </c>
      <c r="D39" s="79">
        <v>0</v>
      </c>
      <c r="E39" s="107">
        <v>193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</row>
    <row r="40" spans="1:10" x14ac:dyDescent="0.25">
      <c r="B40" s="49">
        <v>292012</v>
      </c>
      <c r="C40" s="1" t="s">
        <v>213</v>
      </c>
      <c r="D40" s="79">
        <v>0</v>
      </c>
      <c r="E40" s="107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</row>
    <row r="41" spans="1:10" x14ac:dyDescent="0.25">
      <c r="B41" s="49">
        <v>292017</v>
      </c>
      <c r="C41" s="1" t="s">
        <v>15</v>
      </c>
      <c r="D41" s="79">
        <v>0</v>
      </c>
      <c r="E41" s="107">
        <v>14688.29</v>
      </c>
      <c r="F41" s="109">
        <v>0</v>
      </c>
      <c r="G41" s="109">
        <v>0</v>
      </c>
      <c r="H41" s="109">
        <v>10677.92</v>
      </c>
      <c r="I41" s="109">
        <v>10677.92</v>
      </c>
      <c r="J41" s="109">
        <v>10677.92</v>
      </c>
    </row>
    <row r="42" spans="1:10" x14ac:dyDescent="0.25">
      <c r="B42" s="48" t="s">
        <v>439</v>
      </c>
      <c r="C42" s="1" t="s">
        <v>440</v>
      </c>
      <c r="D42" s="29">
        <v>97</v>
      </c>
      <c r="E42" s="107">
        <v>213</v>
      </c>
      <c r="F42" s="124">
        <v>80</v>
      </c>
      <c r="G42" s="109">
        <v>80</v>
      </c>
      <c r="H42" s="109">
        <v>80</v>
      </c>
      <c r="I42" s="124">
        <v>150</v>
      </c>
      <c r="J42" s="115">
        <v>150</v>
      </c>
    </row>
    <row r="43" spans="1:10" x14ac:dyDescent="0.25">
      <c r="B43" s="48" t="s">
        <v>495</v>
      </c>
      <c r="C43" s="1" t="s">
        <v>433</v>
      </c>
      <c r="D43" s="29">
        <v>0</v>
      </c>
      <c r="E43" s="107">
        <v>0</v>
      </c>
      <c r="F43" s="109">
        <v>0</v>
      </c>
      <c r="G43" s="109">
        <v>0</v>
      </c>
      <c r="H43" s="109">
        <v>0</v>
      </c>
      <c r="I43" s="109">
        <v>0</v>
      </c>
      <c r="J43" s="115">
        <v>0</v>
      </c>
    </row>
    <row r="44" spans="1:10" x14ac:dyDescent="0.25">
      <c r="B44" s="48" t="s">
        <v>494</v>
      </c>
      <c r="C44" s="1" t="s">
        <v>463</v>
      </c>
      <c r="D44" s="29">
        <v>42273.68</v>
      </c>
      <c r="E44" s="107">
        <v>42633.38</v>
      </c>
      <c r="F44" s="109">
        <v>37030</v>
      </c>
      <c r="G44" s="109">
        <v>37030</v>
      </c>
      <c r="H44" s="109">
        <v>36663.11</v>
      </c>
      <c r="I44" s="124">
        <v>54221.62</v>
      </c>
      <c r="J44" s="115">
        <v>54221.62</v>
      </c>
    </row>
    <row r="45" spans="1:10" x14ac:dyDescent="0.25">
      <c r="B45" s="46" t="s">
        <v>494</v>
      </c>
      <c r="C45" s="1" t="s">
        <v>511</v>
      </c>
      <c r="D45" s="29"/>
      <c r="E45" s="79">
        <v>61261.11</v>
      </c>
      <c r="F45" s="109">
        <v>60632.5</v>
      </c>
      <c r="G45" s="109">
        <v>60632.5</v>
      </c>
      <c r="H45" s="109">
        <v>60077.760000000002</v>
      </c>
      <c r="I45" s="124">
        <v>82322.210000000006</v>
      </c>
      <c r="J45" s="115">
        <v>82322.210000000006</v>
      </c>
    </row>
    <row r="46" spans="1:10" x14ac:dyDescent="0.25">
      <c r="B46" s="49">
        <v>200000</v>
      </c>
      <c r="C46" s="1" t="s">
        <v>16</v>
      </c>
      <c r="D46" s="29">
        <v>23200</v>
      </c>
      <c r="E46" s="29">
        <v>31628.080000000002</v>
      </c>
      <c r="F46" s="109">
        <v>32229.08</v>
      </c>
      <c r="G46" s="109">
        <v>32229.08</v>
      </c>
      <c r="H46" s="109">
        <v>34850.400000000001</v>
      </c>
      <c r="I46" s="124">
        <v>43467.6</v>
      </c>
      <c r="J46" s="115">
        <v>43467.6</v>
      </c>
    </row>
    <row r="47" spans="1:10" x14ac:dyDescent="0.25">
      <c r="B47" s="49">
        <v>300000</v>
      </c>
      <c r="C47" s="1" t="s">
        <v>17</v>
      </c>
      <c r="D47" s="79">
        <v>35000</v>
      </c>
      <c r="E47" s="79">
        <v>35000</v>
      </c>
      <c r="F47" s="109">
        <v>35000</v>
      </c>
      <c r="G47" s="109">
        <v>35000</v>
      </c>
      <c r="H47" s="109">
        <v>35000</v>
      </c>
      <c r="I47" s="109">
        <v>35000</v>
      </c>
      <c r="J47" s="109">
        <v>35000</v>
      </c>
    </row>
    <row r="48" spans="1:10" x14ac:dyDescent="0.25">
      <c r="A48" s="10"/>
      <c r="B48" s="51">
        <v>200</v>
      </c>
      <c r="C48" s="5" t="s">
        <v>18</v>
      </c>
      <c r="D48" s="4">
        <f t="shared" ref="D48:J48" si="5">SUM(D13:D17)+D21+D25+D26+SUM(D34:D47)</f>
        <v>258148.41999999998</v>
      </c>
      <c r="E48" s="4">
        <f t="shared" si="5"/>
        <v>367794.86</v>
      </c>
      <c r="F48" s="4">
        <f t="shared" si="5"/>
        <v>334624.58</v>
      </c>
      <c r="G48" s="4">
        <f t="shared" si="5"/>
        <v>332824.58</v>
      </c>
      <c r="H48" s="4">
        <f t="shared" si="5"/>
        <v>345202.19</v>
      </c>
      <c r="I48" s="4">
        <f t="shared" si="5"/>
        <v>408989.65</v>
      </c>
      <c r="J48" s="4">
        <f t="shared" si="5"/>
        <v>434501.65</v>
      </c>
    </row>
    <row r="49" spans="2:10" x14ac:dyDescent="0.25">
      <c r="B49" s="49" t="s">
        <v>236</v>
      </c>
      <c r="C49" s="1" t="s">
        <v>19</v>
      </c>
      <c r="D49" s="79">
        <v>13700</v>
      </c>
      <c r="E49" s="107">
        <v>13463.6</v>
      </c>
      <c r="F49" s="124">
        <v>13700</v>
      </c>
      <c r="G49" s="109">
        <v>13700</v>
      </c>
      <c r="H49" s="109">
        <v>14893.16</v>
      </c>
      <c r="I49" s="124">
        <v>14893.13</v>
      </c>
      <c r="J49" s="115">
        <v>14893.13</v>
      </c>
    </row>
    <row r="50" spans="2:10" x14ac:dyDescent="0.25">
      <c r="B50" s="49" t="s">
        <v>239</v>
      </c>
      <c r="C50" s="1" t="s">
        <v>492</v>
      </c>
      <c r="D50" s="79">
        <v>5100</v>
      </c>
      <c r="E50" s="107">
        <v>4527.1000000000004</v>
      </c>
      <c r="F50" s="124">
        <v>4500</v>
      </c>
      <c r="G50" s="109">
        <v>4500</v>
      </c>
      <c r="H50" s="109">
        <v>4500</v>
      </c>
      <c r="I50" s="124">
        <v>5111.8900000000003</v>
      </c>
      <c r="J50" s="115">
        <v>5111.8900000000003</v>
      </c>
    </row>
    <row r="51" spans="2:10" x14ac:dyDescent="0.25">
      <c r="B51" s="49" t="s">
        <v>240</v>
      </c>
      <c r="C51" s="1" t="s">
        <v>242</v>
      </c>
      <c r="D51" s="79">
        <v>3800</v>
      </c>
      <c r="E51" s="107">
        <v>3000</v>
      </c>
      <c r="F51" s="124">
        <v>3000</v>
      </c>
      <c r="G51" s="109">
        <v>3000</v>
      </c>
      <c r="H51" s="109">
        <v>3000</v>
      </c>
      <c r="I51" s="124">
        <v>4000</v>
      </c>
      <c r="J51" s="115">
        <v>4000</v>
      </c>
    </row>
    <row r="52" spans="2:10" x14ac:dyDescent="0.25">
      <c r="B52" s="49" t="s">
        <v>241</v>
      </c>
      <c r="C52" s="1" t="s">
        <v>243</v>
      </c>
      <c r="D52" s="79">
        <v>15000</v>
      </c>
      <c r="E52" s="107">
        <v>63000</v>
      </c>
      <c r="F52" s="124">
        <v>9000</v>
      </c>
      <c r="G52" s="109">
        <v>9000</v>
      </c>
      <c r="H52" s="109">
        <v>9000</v>
      </c>
      <c r="I52" s="124">
        <v>35873.699999999997</v>
      </c>
      <c r="J52" s="115">
        <v>35873.699999999997</v>
      </c>
    </row>
    <row r="53" spans="2:10" x14ac:dyDescent="0.25">
      <c r="B53" s="49" t="s">
        <v>244</v>
      </c>
      <c r="C53" s="1" t="s">
        <v>245</v>
      </c>
      <c r="D53" s="79">
        <v>1100</v>
      </c>
      <c r="E53" s="107">
        <v>1070.9100000000001</v>
      </c>
      <c r="F53" s="124">
        <v>1070</v>
      </c>
      <c r="G53" s="109">
        <v>1070</v>
      </c>
      <c r="H53" s="109">
        <v>1070</v>
      </c>
      <c r="I53" s="124">
        <v>1045.4000000000001</v>
      </c>
      <c r="J53" s="115">
        <v>1045.4000000000001</v>
      </c>
    </row>
    <row r="54" spans="2:10" x14ac:dyDescent="0.25">
      <c r="B54" s="49" t="s">
        <v>246</v>
      </c>
      <c r="C54" s="1" t="s">
        <v>247</v>
      </c>
      <c r="D54" s="79">
        <v>836940</v>
      </c>
      <c r="E54" s="107">
        <v>891161.95</v>
      </c>
      <c r="F54" s="115">
        <v>889884</v>
      </c>
      <c r="G54" s="109">
        <v>1007624</v>
      </c>
      <c r="H54" s="109">
        <v>1022345.74</v>
      </c>
      <c r="I54" s="124">
        <v>1037604.58</v>
      </c>
      <c r="J54" s="115">
        <v>1037604.58</v>
      </c>
    </row>
    <row r="55" spans="2:10" x14ac:dyDescent="0.25">
      <c r="B55" s="49" t="s">
        <v>442</v>
      </c>
      <c r="C55" s="1" t="s">
        <v>443</v>
      </c>
      <c r="D55" s="79">
        <v>0</v>
      </c>
      <c r="E55" s="107">
        <v>0</v>
      </c>
      <c r="F55" s="109">
        <v>0</v>
      </c>
      <c r="G55" s="109">
        <v>0</v>
      </c>
      <c r="H55" s="109">
        <v>0</v>
      </c>
      <c r="I55" s="109">
        <v>0</v>
      </c>
      <c r="J55" s="109">
        <v>0</v>
      </c>
    </row>
    <row r="56" spans="2:10" x14ac:dyDescent="0.25">
      <c r="B56" s="49" t="s">
        <v>238</v>
      </c>
      <c r="C56" s="1" t="s">
        <v>237</v>
      </c>
      <c r="D56" s="79">
        <v>0</v>
      </c>
      <c r="E56" s="107">
        <v>7265.16</v>
      </c>
      <c r="F56" s="124">
        <v>2500</v>
      </c>
      <c r="G56" s="109">
        <v>2500</v>
      </c>
      <c r="H56" s="109">
        <v>2500</v>
      </c>
      <c r="I56" s="109">
        <v>2500</v>
      </c>
      <c r="J56" s="109">
        <v>2500</v>
      </c>
    </row>
    <row r="57" spans="2:10" x14ac:dyDescent="0.25">
      <c r="B57" s="49"/>
      <c r="C57" s="1" t="s">
        <v>468</v>
      </c>
      <c r="D57" s="79">
        <v>0</v>
      </c>
      <c r="E57" s="107">
        <v>0</v>
      </c>
      <c r="F57" s="109">
        <v>0</v>
      </c>
      <c r="G57" s="109">
        <v>0</v>
      </c>
      <c r="H57" s="109">
        <v>0</v>
      </c>
      <c r="I57" s="109">
        <v>0</v>
      </c>
      <c r="J57" s="109">
        <v>0</v>
      </c>
    </row>
    <row r="58" spans="2:10" x14ac:dyDescent="0.25">
      <c r="B58" s="49" t="s">
        <v>251</v>
      </c>
      <c r="C58" s="3" t="s">
        <v>45</v>
      </c>
      <c r="D58" s="79">
        <v>200</v>
      </c>
      <c r="E58" s="107">
        <v>217.14</v>
      </c>
      <c r="F58" s="109">
        <v>0</v>
      </c>
      <c r="G58" s="109">
        <v>0</v>
      </c>
      <c r="H58" s="109">
        <v>0</v>
      </c>
      <c r="I58" s="109">
        <v>0</v>
      </c>
      <c r="J58" s="109">
        <v>0</v>
      </c>
    </row>
    <row r="59" spans="2:10" x14ac:dyDescent="0.25">
      <c r="B59" s="49">
        <v>311</v>
      </c>
      <c r="C59" s="1" t="s">
        <v>461</v>
      </c>
      <c r="D59" s="92">
        <v>0</v>
      </c>
      <c r="E59" s="107">
        <v>0</v>
      </c>
      <c r="F59" s="109">
        <v>0</v>
      </c>
      <c r="G59" s="109">
        <v>0</v>
      </c>
      <c r="H59" s="109">
        <v>0</v>
      </c>
      <c r="I59" s="115">
        <v>0</v>
      </c>
      <c r="J59" s="115">
        <v>0</v>
      </c>
    </row>
    <row r="60" spans="2:10" x14ac:dyDescent="0.25">
      <c r="B60" s="49" t="s">
        <v>248</v>
      </c>
      <c r="C60" s="1" t="s">
        <v>431</v>
      </c>
      <c r="D60" s="79">
        <v>0</v>
      </c>
      <c r="E60" s="107">
        <v>3000</v>
      </c>
      <c r="F60" s="124">
        <v>3000</v>
      </c>
      <c r="G60" s="109">
        <v>3000</v>
      </c>
      <c r="H60" s="109">
        <v>3000</v>
      </c>
      <c r="I60" s="109">
        <v>3000</v>
      </c>
      <c r="J60" s="109">
        <v>3000</v>
      </c>
    </row>
    <row r="61" spans="2:10" x14ac:dyDescent="0.25">
      <c r="B61" s="49" t="s">
        <v>235</v>
      </c>
      <c r="C61" s="3" t="s">
        <v>420</v>
      </c>
      <c r="D61" s="79">
        <v>10000</v>
      </c>
      <c r="E61" s="107">
        <v>15000</v>
      </c>
      <c r="F61" s="124">
        <v>10000</v>
      </c>
      <c r="G61" s="109">
        <v>10000</v>
      </c>
      <c r="H61" s="109">
        <v>10000</v>
      </c>
      <c r="I61" s="109">
        <v>10000</v>
      </c>
      <c r="J61" s="109">
        <v>10000</v>
      </c>
    </row>
    <row r="62" spans="2:10" x14ac:dyDescent="0.25">
      <c r="B62" s="49"/>
      <c r="C62" s="3"/>
      <c r="D62" s="79"/>
      <c r="E62" s="107">
        <v>2700</v>
      </c>
      <c r="F62" s="124"/>
      <c r="G62" s="109"/>
      <c r="H62" s="109"/>
      <c r="I62" s="109"/>
      <c r="J62" s="109"/>
    </row>
    <row r="63" spans="2:10" x14ac:dyDescent="0.25">
      <c r="B63" s="49" t="s">
        <v>516</v>
      </c>
      <c r="C63" s="3" t="s">
        <v>515</v>
      </c>
      <c r="D63" s="79"/>
      <c r="E63" s="107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</row>
    <row r="64" spans="2:10" x14ac:dyDescent="0.25">
      <c r="B64" s="49" t="s">
        <v>249</v>
      </c>
      <c r="C64" s="1" t="s">
        <v>250</v>
      </c>
      <c r="D64" s="79">
        <v>26651</v>
      </c>
      <c r="E64" s="107">
        <v>26650</v>
      </c>
      <c r="F64" s="124">
        <v>26650</v>
      </c>
      <c r="G64" s="109">
        <v>26650</v>
      </c>
      <c r="H64" s="109">
        <v>26650</v>
      </c>
      <c r="I64" s="109">
        <v>26650</v>
      </c>
      <c r="J64" s="109">
        <v>26650</v>
      </c>
    </row>
    <row r="65" spans="1:10" x14ac:dyDescent="0.25">
      <c r="B65" s="49"/>
      <c r="C65" s="1" t="s">
        <v>464</v>
      </c>
      <c r="D65" s="79">
        <v>10000</v>
      </c>
      <c r="E65" s="107">
        <v>0</v>
      </c>
      <c r="F65" s="109">
        <v>0</v>
      </c>
      <c r="G65" s="109">
        <v>0</v>
      </c>
      <c r="H65" s="109">
        <v>0</v>
      </c>
      <c r="I65" s="109">
        <v>0</v>
      </c>
      <c r="J65" s="109">
        <v>0</v>
      </c>
    </row>
    <row r="66" spans="1:10" x14ac:dyDescent="0.25">
      <c r="B66" s="49" t="s">
        <v>469</v>
      </c>
      <c r="C66" s="1" t="s">
        <v>470</v>
      </c>
      <c r="D66" s="79">
        <v>0</v>
      </c>
      <c r="E66" s="107">
        <v>0</v>
      </c>
      <c r="F66" s="109">
        <v>0</v>
      </c>
      <c r="G66" s="109">
        <v>0</v>
      </c>
      <c r="H66" s="109">
        <v>0</v>
      </c>
      <c r="I66" s="109">
        <v>0</v>
      </c>
      <c r="J66" s="109">
        <v>0</v>
      </c>
    </row>
    <row r="67" spans="1:10" x14ac:dyDescent="0.25">
      <c r="B67" s="49" t="s">
        <v>493</v>
      </c>
      <c r="C67" s="1" t="s">
        <v>477</v>
      </c>
      <c r="D67" s="79">
        <v>11196.61</v>
      </c>
      <c r="E67" s="107">
        <v>260</v>
      </c>
      <c r="F67" s="109">
        <v>0</v>
      </c>
      <c r="G67" s="109">
        <v>0</v>
      </c>
      <c r="H67" s="109">
        <v>0</v>
      </c>
      <c r="I67" s="109">
        <v>0</v>
      </c>
      <c r="J67" s="109">
        <v>0</v>
      </c>
    </row>
    <row r="68" spans="1:10" x14ac:dyDescent="0.25">
      <c r="B68" s="49"/>
      <c r="C68" s="1" t="s">
        <v>526</v>
      </c>
      <c r="D68" s="79"/>
      <c r="E68" s="107">
        <v>0</v>
      </c>
      <c r="F68" s="109">
        <v>0</v>
      </c>
      <c r="G68" s="109">
        <v>0</v>
      </c>
      <c r="H68" s="109">
        <v>0</v>
      </c>
      <c r="I68" s="109">
        <v>0</v>
      </c>
      <c r="J68" s="109">
        <v>0</v>
      </c>
    </row>
    <row r="69" spans="1:10" x14ac:dyDescent="0.25">
      <c r="B69" s="49"/>
      <c r="C69" s="1" t="s">
        <v>430</v>
      </c>
      <c r="D69" s="79">
        <v>41930</v>
      </c>
      <c r="E69" s="107">
        <v>20029.46</v>
      </c>
      <c r="F69" s="124">
        <v>15000</v>
      </c>
      <c r="G69" s="109">
        <v>15000</v>
      </c>
      <c r="H69" s="109">
        <v>15000</v>
      </c>
      <c r="I69" s="124">
        <v>25836.95</v>
      </c>
      <c r="J69" s="115">
        <v>25836.95</v>
      </c>
    </row>
    <row r="70" spans="1:10" x14ac:dyDescent="0.25">
      <c r="B70" s="49" t="s">
        <v>587</v>
      </c>
      <c r="C70" s="1" t="s">
        <v>563</v>
      </c>
      <c r="D70" s="79"/>
      <c r="E70" s="107"/>
      <c r="F70" s="124">
        <v>0</v>
      </c>
      <c r="G70" s="109">
        <v>0</v>
      </c>
      <c r="H70" s="145">
        <v>10000</v>
      </c>
      <c r="I70" s="124">
        <v>18619.32</v>
      </c>
      <c r="J70" s="115">
        <v>18619.32</v>
      </c>
    </row>
    <row r="71" spans="1:10" x14ac:dyDescent="0.25">
      <c r="B71" s="49"/>
      <c r="C71" s="1" t="s">
        <v>564</v>
      </c>
      <c r="D71" s="79"/>
      <c r="E71" s="107"/>
      <c r="F71" s="124">
        <v>0</v>
      </c>
      <c r="G71" s="109">
        <v>0</v>
      </c>
      <c r="H71" s="145">
        <v>2000</v>
      </c>
      <c r="I71" s="124">
        <v>2953.06</v>
      </c>
      <c r="J71" s="115">
        <v>2953.06</v>
      </c>
    </row>
    <row r="72" spans="1:10" x14ac:dyDescent="0.25">
      <c r="A72" s="10"/>
      <c r="B72" s="51">
        <v>300</v>
      </c>
      <c r="C72" s="5" t="s">
        <v>20</v>
      </c>
      <c r="D72" s="4">
        <f>SUM(D49:D69)</f>
        <v>975617.61</v>
      </c>
      <c r="E72" s="4">
        <f>SUM(E49:E69)</f>
        <v>1051345.32</v>
      </c>
      <c r="F72" s="4">
        <f>SUM(F49:F71)</f>
        <v>978304</v>
      </c>
      <c r="G72" s="4">
        <f>SUM(G49:G71)</f>
        <v>1096044</v>
      </c>
      <c r="H72" s="4">
        <f>SUM(H49:H71)</f>
        <v>1123958.8999999999</v>
      </c>
      <c r="I72" s="4">
        <f>SUM(I49:I71)</f>
        <v>1188088.03</v>
      </c>
      <c r="J72" s="4">
        <f>SUM(J49:J71)</f>
        <v>1188088.03</v>
      </c>
    </row>
    <row r="73" spans="1:10" x14ac:dyDescent="0.25">
      <c r="A73" s="7"/>
      <c r="B73" s="159" t="s">
        <v>22</v>
      </c>
      <c r="C73" s="159"/>
      <c r="D73" s="9">
        <f t="shared" ref="D73:I73" si="6">D12+D48+D72</f>
        <v>2834466.03</v>
      </c>
      <c r="E73" s="9">
        <f t="shared" si="6"/>
        <v>3261301.7199999997</v>
      </c>
      <c r="F73" s="9">
        <f t="shared" si="6"/>
        <v>3160388.58</v>
      </c>
      <c r="G73" s="9">
        <f t="shared" si="6"/>
        <v>3376760.58</v>
      </c>
      <c r="H73" s="9">
        <f t="shared" si="6"/>
        <v>3443739.09</v>
      </c>
      <c r="I73" s="9">
        <f t="shared" si="6"/>
        <v>3572055.6799999997</v>
      </c>
      <c r="J73" s="9">
        <f t="shared" ref="J73" si="7">J12+J48+J72</f>
        <v>3613067.6799999997</v>
      </c>
    </row>
    <row r="74" spans="1:10" x14ac:dyDescent="0.25">
      <c r="B74" s="46" t="s">
        <v>444</v>
      </c>
      <c r="C74" s="46" t="s">
        <v>445</v>
      </c>
      <c r="D74" s="29">
        <v>30000</v>
      </c>
      <c r="E74" s="101">
        <v>6949.44</v>
      </c>
      <c r="F74" s="109">
        <v>0</v>
      </c>
      <c r="G74" s="109">
        <v>0</v>
      </c>
      <c r="H74" s="109">
        <v>0</v>
      </c>
      <c r="I74" s="109">
        <v>0</v>
      </c>
      <c r="J74" s="109">
        <v>0</v>
      </c>
    </row>
    <row r="75" spans="1:10" x14ac:dyDescent="0.25">
      <c r="B75" s="46" t="s">
        <v>446</v>
      </c>
      <c r="C75" s="46" t="s">
        <v>542</v>
      </c>
      <c r="D75" s="29">
        <v>0</v>
      </c>
      <c r="E75" s="29">
        <v>0</v>
      </c>
      <c r="F75" s="109">
        <v>0</v>
      </c>
      <c r="G75" s="109">
        <v>0</v>
      </c>
      <c r="H75" s="109">
        <v>0</v>
      </c>
      <c r="I75" s="109">
        <v>0</v>
      </c>
      <c r="J75" s="109">
        <v>0</v>
      </c>
    </row>
    <row r="76" spans="1:10" x14ac:dyDescent="0.25">
      <c r="B76" s="46" t="s">
        <v>447</v>
      </c>
      <c r="C76" s="46" t="s">
        <v>448</v>
      </c>
      <c r="D76" s="29">
        <v>62062.66</v>
      </c>
      <c r="E76" s="29">
        <v>0</v>
      </c>
      <c r="F76" s="109">
        <v>0</v>
      </c>
      <c r="G76" s="109">
        <v>0</v>
      </c>
      <c r="H76" s="109">
        <v>0</v>
      </c>
      <c r="I76" s="109">
        <v>0</v>
      </c>
      <c r="J76" s="109">
        <v>0</v>
      </c>
    </row>
    <row r="77" spans="1:10" x14ac:dyDescent="0.25">
      <c r="B77" s="46" t="s">
        <v>449</v>
      </c>
      <c r="C77" s="46" t="s">
        <v>450</v>
      </c>
      <c r="D77" s="29">
        <v>0</v>
      </c>
      <c r="E77" s="29"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</row>
    <row r="78" spans="1:10" x14ac:dyDescent="0.25">
      <c r="B78" s="46" t="s">
        <v>496</v>
      </c>
      <c r="C78" s="46" t="s">
        <v>497</v>
      </c>
      <c r="D78" s="29">
        <v>0</v>
      </c>
      <c r="E78" s="101"/>
      <c r="F78" s="109">
        <v>0</v>
      </c>
      <c r="G78" s="109">
        <v>0</v>
      </c>
      <c r="H78" s="109">
        <v>0</v>
      </c>
      <c r="I78" s="109">
        <v>0</v>
      </c>
      <c r="J78" s="109">
        <v>0</v>
      </c>
    </row>
    <row r="79" spans="1:10" x14ac:dyDescent="0.25">
      <c r="B79" s="46" t="s">
        <v>465</v>
      </c>
      <c r="C79" s="46" t="s">
        <v>466</v>
      </c>
      <c r="D79" s="29">
        <v>14650</v>
      </c>
      <c r="E79" s="101">
        <v>0</v>
      </c>
      <c r="F79" s="109">
        <v>0</v>
      </c>
      <c r="G79" s="109">
        <v>0</v>
      </c>
      <c r="H79" s="109">
        <v>0</v>
      </c>
      <c r="I79" s="109">
        <v>0</v>
      </c>
      <c r="J79" s="109">
        <v>0</v>
      </c>
    </row>
    <row r="80" spans="1:10" x14ac:dyDescent="0.25">
      <c r="B80" s="46">
        <v>231</v>
      </c>
      <c r="C80" s="46" t="s">
        <v>533</v>
      </c>
      <c r="D80" s="29">
        <v>0</v>
      </c>
      <c r="E80" s="29">
        <v>5366</v>
      </c>
      <c r="F80" s="109">
        <v>0</v>
      </c>
      <c r="G80" s="109">
        <v>0</v>
      </c>
      <c r="H80" s="109">
        <v>0</v>
      </c>
      <c r="I80" s="109">
        <v>0</v>
      </c>
      <c r="J80" s="109">
        <v>0</v>
      </c>
    </row>
    <row r="81" spans="1:10" x14ac:dyDescent="0.25">
      <c r="B81" s="46" t="s">
        <v>452</v>
      </c>
      <c r="C81" s="46" t="s">
        <v>451</v>
      </c>
      <c r="D81" s="29">
        <v>28700</v>
      </c>
      <c r="E81" s="101">
        <v>20981.79</v>
      </c>
      <c r="F81" s="109">
        <v>0</v>
      </c>
      <c r="G81" s="109">
        <f>17249.21+17.2</f>
        <v>17266.41</v>
      </c>
      <c r="H81" s="109">
        <f>17249.21+17.2</f>
        <v>17266.41</v>
      </c>
      <c r="I81" s="109">
        <f>17249.21+17.2</f>
        <v>17266.41</v>
      </c>
      <c r="J81" s="124">
        <v>4000</v>
      </c>
    </row>
    <row r="82" spans="1:10" x14ac:dyDescent="0.25">
      <c r="B82" s="46" t="s">
        <v>252</v>
      </c>
      <c r="C82" s="3" t="s">
        <v>21</v>
      </c>
      <c r="D82" s="29">
        <v>0</v>
      </c>
      <c r="E82" s="29">
        <v>0</v>
      </c>
      <c r="F82" s="109">
        <v>0</v>
      </c>
      <c r="G82" s="109">
        <v>0</v>
      </c>
      <c r="H82" s="109">
        <v>0</v>
      </c>
      <c r="I82" s="109">
        <v>0</v>
      </c>
      <c r="J82" s="109">
        <v>0</v>
      </c>
    </row>
    <row r="83" spans="1:10" x14ac:dyDescent="0.25">
      <c r="A83" s="3"/>
      <c r="B83" s="46" t="s">
        <v>559</v>
      </c>
      <c r="C83" s="46" t="s">
        <v>546</v>
      </c>
      <c r="D83" s="29">
        <v>0</v>
      </c>
      <c r="E83" s="45">
        <v>0</v>
      </c>
      <c r="F83" s="121">
        <v>0</v>
      </c>
      <c r="G83" s="143">
        <v>467579.46</v>
      </c>
      <c r="H83" s="143">
        <v>467579.46</v>
      </c>
      <c r="I83" s="129">
        <f>467579.46+15379.2</f>
        <v>482958.66000000003</v>
      </c>
      <c r="J83" s="112">
        <f>467579.46+15379.2</f>
        <v>482958.66000000003</v>
      </c>
    </row>
    <row r="84" spans="1:10" x14ac:dyDescent="0.25">
      <c r="A84" s="3"/>
      <c r="B84" s="46" t="s">
        <v>560</v>
      </c>
      <c r="C84" s="46" t="s">
        <v>549</v>
      </c>
      <c r="D84" s="29">
        <v>0</v>
      </c>
      <c r="E84" s="45">
        <v>0</v>
      </c>
      <c r="F84" s="121">
        <v>0</v>
      </c>
      <c r="G84" s="143">
        <v>456975.31</v>
      </c>
      <c r="H84" s="143">
        <v>456975.31</v>
      </c>
      <c r="I84" s="129">
        <v>455832.87</v>
      </c>
      <c r="J84" s="112">
        <v>455833.87</v>
      </c>
    </row>
    <row r="85" spans="1:10" x14ac:dyDescent="0.25">
      <c r="A85" s="3"/>
      <c r="B85" s="46" t="s">
        <v>561</v>
      </c>
      <c r="C85" s="46" t="s">
        <v>548</v>
      </c>
      <c r="D85" s="29">
        <v>0</v>
      </c>
      <c r="E85" s="45">
        <v>0</v>
      </c>
      <c r="F85" s="121">
        <v>0</v>
      </c>
      <c r="G85" s="143">
        <v>754298.72</v>
      </c>
      <c r="H85" s="143">
        <v>754298.72</v>
      </c>
      <c r="I85" s="129">
        <f>754298.72+88403</f>
        <v>842701.72</v>
      </c>
      <c r="J85" s="112">
        <f>754298.72+88403</f>
        <v>842701.72</v>
      </c>
    </row>
    <row r="86" spans="1:10" x14ac:dyDescent="0.25">
      <c r="A86" s="3"/>
      <c r="B86" s="46" t="s">
        <v>560</v>
      </c>
      <c r="C86" s="46" t="s">
        <v>558</v>
      </c>
      <c r="D86" s="29">
        <v>0</v>
      </c>
      <c r="E86" s="45">
        <v>0</v>
      </c>
      <c r="F86" s="121">
        <v>0</v>
      </c>
      <c r="G86" s="143">
        <v>11086</v>
      </c>
      <c r="H86" s="143">
        <v>11086</v>
      </c>
      <c r="I86" s="129">
        <v>9700</v>
      </c>
      <c r="J86" s="112">
        <v>9701</v>
      </c>
    </row>
    <row r="87" spans="1:10" x14ac:dyDescent="0.25">
      <c r="A87" s="7"/>
      <c r="B87" s="159" t="s">
        <v>68</v>
      </c>
      <c r="C87" s="159"/>
      <c r="D87" s="9">
        <f>SUM(D74:D82)</f>
        <v>135412.66</v>
      </c>
      <c r="E87" s="9">
        <f>SUM(E74:E82)</f>
        <v>33297.229999999996</v>
      </c>
      <c r="F87" s="9">
        <f>SUM(F74:F86)</f>
        <v>0</v>
      </c>
      <c r="G87" s="9">
        <f>SUM(G74:G86)</f>
        <v>1707205.9</v>
      </c>
      <c r="H87" s="9">
        <f>SUM(H74:H86)</f>
        <v>1707205.9</v>
      </c>
      <c r="I87" s="9">
        <f>SUM(I74:I86)</f>
        <v>1808459.66</v>
      </c>
      <c r="J87" s="9">
        <f>SUM(J74:J86)</f>
        <v>1795195.25</v>
      </c>
    </row>
    <row r="88" spans="1:10" x14ac:dyDescent="0.25">
      <c r="A88" s="3"/>
      <c r="B88" s="46" t="s">
        <v>253</v>
      </c>
      <c r="C88" s="46" t="s">
        <v>254</v>
      </c>
      <c r="D88" s="29">
        <v>30</v>
      </c>
      <c r="E88" s="107">
        <v>30</v>
      </c>
      <c r="F88" s="124">
        <v>30</v>
      </c>
      <c r="G88" s="109">
        <v>30</v>
      </c>
      <c r="H88" s="109">
        <v>30</v>
      </c>
      <c r="I88" s="109">
        <v>30</v>
      </c>
      <c r="J88" s="124">
        <v>0</v>
      </c>
    </row>
    <row r="89" spans="1:10" x14ac:dyDescent="0.25">
      <c r="A89" s="3"/>
      <c r="B89" s="46">
        <v>454001</v>
      </c>
      <c r="C89" s="46" t="s">
        <v>223</v>
      </c>
      <c r="D89" s="29">
        <v>0</v>
      </c>
      <c r="E89" s="45">
        <v>170597.59</v>
      </c>
      <c r="F89" s="121">
        <v>0</v>
      </c>
      <c r="G89" s="143">
        <f>226600+22848.76+45525.39+2800</f>
        <v>297774.15000000002</v>
      </c>
      <c r="H89" s="143">
        <f>226600+22848.76+45525.39+2800</f>
        <v>297774.15000000002</v>
      </c>
      <c r="I89" s="143">
        <f>226600+22848.76+45525.39+2800</f>
        <v>297774.15000000002</v>
      </c>
      <c r="J89" s="143">
        <f>226600+22848.76+45525.39+2800</f>
        <v>297774.15000000002</v>
      </c>
    </row>
    <row r="90" spans="1:10" x14ac:dyDescent="0.25">
      <c r="A90" s="3"/>
      <c r="B90" s="46">
        <v>453</v>
      </c>
      <c r="C90" s="46" t="s">
        <v>554</v>
      </c>
      <c r="D90" s="29">
        <v>0</v>
      </c>
      <c r="E90" s="45">
        <v>0</v>
      </c>
      <c r="F90" s="121">
        <v>0</v>
      </c>
      <c r="G90" s="143">
        <v>23200</v>
      </c>
      <c r="H90" s="143">
        <v>0</v>
      </c>
      <c r="I90" s="143">
        <v>0</v>
      </c>
      <c r="J90" s="143">
        <v>0</v>
      </c>
    </row>
    <row r="91" spans="1:10" ht="26.25" x14ac:dyDescent="0.25">
      <c r="A91" s="3"/>
      <c r="B91" s="46">
        <v>453</v>
      </c>
      <c r="C91" s="142" t="s">
        <v>547</v>
      </c>
      <c r="D91" s="29">
        <v>0</v>
      </c>
      <c r="E91" s="45">
        <v>0</v>
      </c>
      <c r="F91" s="121">
        <v>0</v>
      </c>
      <c r="G91" s="143">
        <v>240710.47</v>
      </c>
      <c r="H91" s="143">
        <v>240710.47</v>
      </c>
      <c r="I91" s="143">
        <v>240710.47</v>
      </c>
      <c r="J91" s="143">
        <v>240710.47</v>
      </c>
    </row>
    <row r="92" spans="1:10" x14ac:dyDescent="0.25">
      <c r="A92" s="3"/>
      <c r="B92" s="46">
        <v>453</v>
      </c>
      <c r="C92" s="142" t="s">
        <v>565</v>
      </c>
      <c r="D92" s="29">
        <v>0</v>
      </c>
      <c r="E92" s="45">
        <v>0</v>
      </c>
      <c r="F92" s="121">
        <v>0</v>
      </c>
      <c r="G92" s="143">
        <v>0</v>
      </c>
      <c r="H92" s="143">
        <v>11052.36</v>
      </c>
      <c r="I92" s="143">
        <v>11052.36</v>
      </c>
      <c r="J92" s="143">
        <v>11052.36</v>
      </c>
    </row>
    <row r="93" spans="1:10" x14ac:dyDescent="0.25">
      <c r="B93" s="48">
        <v>514002</v>
      </c>
      <c r="C93" s="16" t="s">
        <v>69</v>
      </c>
      <c r="D93" s="29">
        <v>0</v>
      </c>
      <c r="E93" s="79">
        <v>0</v>
      </c>
      <c r="F93" s="110">
        <v>0</v>
      </c>
      <c r="G93" s="110">
        <v>0</v>
      </c>
      <c r="H93" s="110">
        <v>0</v>
      </c>
      <c r="I93" s="110">
        <v>0</v>
      </c>
      <c r="J93" s="110">
        <v>0</v>
      </c>
    </row>
    <row r="94" spans="1:10" x14ac:dyDescent="0.25">
      <c r="B94" s="48">
        <v>514001</v>
      </c>
      <c r="C94" s="16" t="s">
        <v>591</v>
      </c>
      <c r="D94" s="29"/>
      <c r="E94" s="79"/>
      <c r="F94" s="110"/>
      <c r="G94" s="110"/>
      <c r="H94" s="110"/>
      <c r="I94" s="110"/>
      <c r="J94" s="110">
        <v>175000</v>
      </c>
    </row>
    <row r="95" spans="1:10" x14ac:dyDescent="0.25">
      <c r="A95" s="7"/>
      <c r="B95" s="159" t="s">
        <v>70</v>
      </c>
      <c r="C95" s="159"/>
      <c r="D95" s="9">
        <f t="shared" ref="D95:I95" si="8">SUM(D88:D93)</f>
        <v>30</v>
      </c>
      <c r="E95" s="9">
        <f t="shared" si="8"/>
        <v>170627.59</v>
      </c>
      <c r="F95" s="9">
        <f t="shared" si="8"/>
        <v>30</v>
      </c>
      <c r="G95" s="9">
        <f t="shared" si="8"/>
        <v>561714.62</v>
      </c>
      <c r="H95" s="9">
        <f t="shared" si="8"/>
        <v>549566.98</v>
      </c>
      <c r="I95" s="9">
        <f t="shared" si="8"/>
        <v>549566.98</v>
      </c>
      <c r="J95" s="9">
        <f>SUM(J88:J94)</f>
        <v>724536.98</v>
      </c>
    </row>
    <row r="96" spans="1:10" ht="19.5" x14ac:dyDescent="0.25">
      <c r="A96" s="160" t="s">
        <v>27</v>
      </c>
      <c r="B96" s="160"/>
      <c r="C96" s="160"/>
      <c r="D96" s="2"/>
      <c r="E96" s="45"/>
      <c r="F96" s="107"/>
      <c r="G96" s="107"/>
      <c r="H96" s="107"/>
    </row>
    <row r="97" spans="1:10" x14ac:dyDescent="0.25">
      <c r="A97" s="14"/>
      <c r="B97" s="48">
        <v>633016</v>
      </c>
      <c r="C97" s="14" t="s">
        <v>23</v>
      </c>
      <c r="D97" s="109">
        <v>3000</v>
      </c>
      <c r="E97" s="107">
        <v>3000</v>
      </c>
      <c r="F97" s="124">
        <v>3000</v>
      </c>
      <c r="G97" s="109">
        <v>3000</v>
      </c>
      <c r="H97" s="109">
        <v>3000</v>
      </c>
      <c r="I97" s="109">
        <v>3000</v>
      </c>
      <c r="J97" s="109">
        <v>3000</v>
      </c>
    </row>
    <row r="98" spans="1:10" x14ac:dyDescent="0.25">
      <c r="A98" s="14"/>
      <c r="B98" s="48">
        <v>642002</v>
      </c>
      <c r="C98" s="14" t="s">
        <v>432</v>
      </c>
      <c r="D98" s="109">
        <v>23500</v>
      </c>
      <c r="E98" s="107">
        <v>23500</v>
      </c>
      <c r="F98" s="124">
        <v>25800</v>
      </c>
      <c r="G98" s="109">
        <v>25800</v>
      </c>
      <c r="H98" s="109">
        <v>25800</v>
      </c>
      <c r="I98" s="124">
        <v>35800</v>
      </c>
      <c r="J98" s="115">
        <v>35800</v>
      </c>
    </row>
    <row r="99" spans="1:10" x14ac:dyDescent="0.25">
      <c r="A99" s="14"/>
      <c r="B99" s="59">
        <v>642200</v>
      </c>
      <c r="C99" s="14" t="s">
        <v>83</v>
      </c>
      <c r="D99" s="109">
        <v>2500</v>
      </c>
      <c r="E99" s="107">
        <v>1399.85</v>
      </c>
      <c r="F99" s="124">
        <v>2500</v>
      </c>
      <c r="G99" s="109">
        <v>2500</v>
      </c>
      <c r="H99" s="109">
        <v>2500</v>
      </c>
      <c r="I99" s="115">
        <v>2500</v>
      </c>
      <c r="J99" s="115">
        <v>2500</v>
      </c>
    </row>
    <row r="100" spans="1:10" x14ac:dyDescent="0.25">
      <c r="A100" s="23" t="s">
        <v>24</v>
      </c>
      <c r="B100" s="54"/>
      <c r="C100" s="23"/>
      <c r="D100" s="24">
        <f t="shared" ref="D100" si="9">SUM(D97:D99)</f>
        <v>29000</v>
      </c>
      <c r="E100" s="24">
        <f t="shared" ref="E100:G100" si="10">SUM(E97:E99)</f>
        <v>27899.85</v>
      </c>
      <c r="F100" s="24">
        <f t="shared" si="10"/>
        <v>31300</v>
      </c>
      <c r="G100" s="24">
        <f t="shared" si="10"/>
        <v>31300</v>
      </c>
      <c r="H100" s="24">
        <f t="shared" ref="H100:I100" si="11">SUM(H97:H99)</f>
        <v>31300</v>
      </c>
      <c r="I100" s="24">
        <f t="shared" si="11"/>
        <v>41300</v>
      </c>
      <c r="J100" s="24">
        <f t="shared" ref="J100" si="12">SUM(J97:J99)</f>
        <v>41300</v>
      </c>
    </row>
    <row r="101" spans="1:10" x14ac:dyDescent="0.25">
      <c r="A101" s="13"/>
      <c r="B101" s="55"/>
      <c r="C101" s="62" t="s">
        <v>264</v>
      </c>
      <c r="D101" s="63">
        <f t="shared" ref="D101:I101" si="13">D102+D110</f>
        <v>432814.36</v>
      </c>
      <c r="E101" s="63">
        <f t="shared" si="13"/>
        <v>447784</v>
      </c>
      <c r="F101" s="63">
        <f t="shared" si="13"/>
        <v>492205</v>
      </c>
      <c r="G101" s="63">
        <f t="shared" si="13"/>
        <v>492205</v>
      </c>
      <c r="H101" s="63">
        <f t="shared" si="13"/>
        <v>492205</v>
      </c>
      <c r="I101" s="63">
        <f t="shared" si="13"/>
        <v>492205</v>
      </c>
      <c r="J101" s="63">
        <f t="shared" ref="J101" si="14">J102+J110</f>
        <v>492205</v>
      </c>
    </row>
    <row r="102" spans="1:10" x14ac:dyDescent="0.25">
      <c r="A102" s="28"/>
      <c r="B102" s="31">
        <v>610</v>
      </c>
      <c r="C102" s="61" t="s">
        <v>187</v>
      </c>
      <c r="D102" s="29">
        <f t="shared" ref="D102:I102" si="15">SUM(D103:D109)</f>
        <v>316220</v>
      </c>
      <c r="E102" s="29">
        <f t="shared" si="15"/>
        <v>326584</v>
      </c>
      <c r="F102" s="112">
        <f t="shared" si="15"/>
        <v>359470</v>
      </c>
      <c r="G102" s="112">
        <f t="shared" si="15"/>
        <v>359470</v>
      </c>
      <c r="H102" s="112">
        <f t="shared" si="15"/>
        <v>359470</v>
      </c>
      <c r="I102" s="112">
        <f t="shared" si="15"/>
        <v>359470</v>
      </c>
      <c r="J102" s="112">
        <f t="shared" ref="J102" si="16">SUM(J103:J109)</f>
        <v>359470</v>
      </c>
    </row>
    <row r="103" spans="1:10" x14ac:dyDescent="0.25">
      <c r="A103" s="28"/>
      <c r="B103" s="56">
        <v>611</v>
      </c>
      <c r="C103" s="43" t="s">
        <v>186</v>
      </c>
      <c r="D103" s="116">
        <v>225225</v>
      </c>
      <c r="E103" s="116">
        <v>225225</v>
      </c>
      <c r="F103" s="116">
        <v>237000</v>
      </c>
      <c r="G103" s="116">
        <v>237000</v>
      </c>
      <c r="H103" s="116">
        <v>237000</v>
      </c>
      <c r="I103" s="128">
        <v>236398</v>
      </c>
      <c r="J103" s="134">
        <v>236398</v>
      </c>
    </row>
    <row r="104" spans="1:10" x14ac:dyDescent="0.25">
      <c r="A104" s="28"/>
      <c r="B104" s="56">
        <v>611</v>
      </c>
      <c r="C104" s="43" t="s">
        <v>25</v>
      </c>
      <c r="D104" s="116">
        <v>38200</v>
      </c>
      <c r="E104" s="116">
        <v>38530</v>
      </c>
      <c r="F104" s="116">
        <v>38200</v>
      </c>
      <c r="G104" s="116">
        <v>38200</v>
      </c>
      <c r="H104" s="116">
        <v>38200</v>
      </c>
      <c r="I104" s="116">
        <v>38200</v>
      </c>
      <c r="J104" s="134">
        <v>38200</v>
      </c>
    </row>
    <row r="105" spans="1:10" x14ac:dyDescent="0.25">
      <c r="A105" s="28"/>
      <c r="B105" s="56">
        <v>611</v>
      </c>
      <c r="C105" s="43" t="s">
        <v>26</v>
      </c>
      <c r="D105" s="116">
        <v>4850</v>
      </c>
      <c r="E105" s="116">
        <v>4884</v>
      </c>
      <c r="F105" s="116">
        <v>4850</v>
      </c>
      <c r="G105" s="116">
        <v>4850</v>
      </c>
      <c r="H105" s="116">
        <v>4850</v>
      </c>
      <c r="I105" s="116">
        <v>4850</v>
      </c>
      <c r="J105" s="134">
        <v>4850</v>
      </c>
    </row>
    <row r="106" spans="1:10" x14ac:dyDescent="0.25">
      <c r="A106" s="28"/>
      <c r="B106" s="56"/>
      <c r="C106" s="43" t="s">
        <v>71</v>
      </c>
      <c r="D106" s="116">
        <v>1420</v>
      </c>
      <c r="E106" s="116">
        <v>1420</v>
      </c>
      <c r="F106" s="116">
        <v>1420</v>
      </c>
      <c r="G106" s="116">
        <v>1420</v>
      </c>
      <c r="H106" s="116">
        <v>1420</v>
      </c>
      <c r="I106" s="116">
        <v>1420</v>
      </c>
      <c r="J106" s="134">
        <v>1420</v>
      </c>
    </row>
    <row r="107" spans="1:10" x14ac:dyDescent="0.25">
      <c r="A107" s="28"/>
      <c r="B107" s="56">
        <v>612001</v>
      </c>
      <c r="C107" s="43" t="s">
        <v>367</v>
      </c>
      <c r="D107" s="116">
        <v>31525</v>
      </c>
      <c r="E107" s="116">
        <v>31525</v>
      </c>
      <c r="F107" s="116">
        <v>63000</v>
      </c>
      <c r="G107" s="116">
        <v>63000</v>
      </c>
      <c r="H107" s="116">
        <v>63000</v>
      </c>
      <c r="I107" s="116">
        <v>63000</v>
      </c>
      <c r="J107" s="134">
        <v>63000</v>
      </c>
    </row>
    <row r="108" spans="1:10" x14ac:dyDescent="0.25">
      <c r="A108" s="28"/>
      <c r="B108" s="56">
        <v>614</v>
      </c>
      <c r="C108" s="43" t="s">
        <v>185</v>
      </c>
      <c r="D108" s="116">
        <v>15000</v>
      </c>
      <c r="E108" s="116">
        <v>25000</v>
      </c>
      <c r="F108" s="116">
        <v>15000</v>
      </c>
      <c r="G108" s="116">
        <v>15000</v>
      </c>
      <c r="H108" s="116">
        <v>15000</v>
      </c>
      <c r="I108" s="116">
        <v>15000</v>
      </c>
      <c r="J108" s="134">
        <v>15000</v>
      </c>
    </row>
    <row r="109" spans="1:10" x14ac:dyDescent="0.25">
      <c r="A109" s="28"/>
      <c r="B109" s="56">
        <v>616</v>
      </c>
      <c r="C109" s="43" t="s">
        <v>453</v>
      </c>
      <c r="D109" s="116">
        <v>0</v>
      </c>
      <c r="E109" s="116">
        <v>0</v>
      </c>
      <c r="F109" s="116">
        <v>0</v>
      </c>
      <c r="G109" s="116">
        <v>0</v>
      </c>
      <c r="H109" s="116">
        <v>0</v>
      </c>
      <c r="I109" s="128">
        <v>602</v>
      </c>
      <c r="J109" s="134">
        <v>602</v>
      </c>
    </row>
    <row r="110" spans="1:10" x14ac:dyDescent="0.25">
      <c r="A110" s="28"/>
      <c r="B110" s="31">
        <v>620</v>
      </c>
      <c r="C110" s="61" t="s">
        <v>188</v>
      </c>
      <c r="D110" s="76">
        <f t="shared" ref="D110" si="17">SUM(D111:D118)</f>
        <v>116594.36</v>
      </c>
      <c r="E110" s="76">
        <f t="shared" ref="E110" si="18">SUM(E111:E118)</f>
        <v>121200</v>
      </c>
      <c r="F110" s="117">
        <f>SUM(F111:F118)</f>
        <v>132735</v>
      </c>
      <c r="G110" s="117">
        <f>SUM(G111:G118)</f>
        <v>132735</v>
      </c>
      <c r="H110" s="117">
        <f>SUM(H111:H118)</f>
        <v>132735</v>
      </c>
      <c r="I110" s="117">
        <f>SUM(I111:I118)</f>
        <v>132735</v>
      </c>
      <c r="J110" s="117">
        <f>SUM(J111:J118)</f>
        <v>132735</v>
      </c>
    </row>
    <row r="111" spans="1:10" x14ac:dyDescent="0.25">
      <c r="A111" s="28"/>
      <c r="B111" s="56">
        <v>621</v>
      </c>
      <c r="C111" s="43" t="s">
        <v>146</v>
      </c>
      <c r="D111" s="157">
        <v>109494.36</v>
      </c>
      <c r="E111" s="157">
        <v>114100</v>
      </c>
      <c r="F111" s="157">
        <v>125635</v>
      </c>
      <c r="G111" s="157">
        <v>125635</v>
      </c>
      <c r="H111" s="157">
        <v>125635</v>
      </c>
      <c r="I111" s="157">
        <v>125635</v>
      </c>
      <c r="J111" s="157">
        <v>125635</v>
      </c>
    </row>
    <row r="112" spans="1:10" x14ac:dyDescent="0.25">
      <c r="A112" s="28"/>
      <c r="B112" s="56">
        <v>625001</v>
      </c>
      <c r="C112" s="43" t="s">
        <v>258</v>
      </c>
      <c r="D112" s="157"/>
      <c r="E112" s="157"/>
      <c r="F112" s="157"/>
      <c r="G112" s="157"/>
      <c r="H112" s="157"/>
      <c r="I112" s="157"/>
      <c r="J112" s="157"/>
    </row>
    <row r="113" spans="1:10" x14ac:dyDescent="0.25">
      <c r="A113" s="28"/>
      <c r="B113" s="56">
        <v>625002</v>
      </c>
      <c r="C113" s="43" t="s">
        <v>259</v>
      </c>
      <c r="D113" s="157"/>
      <c r="E113" s="157"/>
      <c r="F113" s="157"/>
      <c r="G113" s="157"/>
      <c r="H113" s="157"/>
      <c r="I113" s="157"/>
      <c r="J113" s="157"/>
    </row>
    <row r="114" spans="1:10" x14ac:dyDescent="0.25">
      <c r="A114" s="28"/>
      <c r="B114" s="56">
        <v>625003</v>
      </c>
      <c r="C114" s="43" t="s">
        <v>260</v>
      </c>
      <c r="D114" s="157"/>
      <c r="E114" s="157"/>
      <c r="F114" s="157"/>
      <c r="G114" s="157"/>
      <c r="H114" s="157"/>
      <c r="I114" s="157"/>
      <c r="J114" s="157"/>
    </row>
    <row r="115" spans="1:10" x14ac:dyDescent="0.25">
      <c r="A115" s="28"/>
      <c r="B115" s="56">
        <v>625004</v>
      </c>
      <c r="C115" s="43" t="s">
        <v>261</v>
      </c>
      <c r="D115" s="157"/>
      <c r="E115" s="157"/>
      <c r="F115" s="157"/>
      <c r="G115" s="157"/>
      <c r="H115" s="157"/>
      <c r="I115" s="157"/>
      <c r="J115" s="157"/>
    </row>
    <row r="116" spans="1:10" x14ac:dyDescent="0.25">
      <c r="A116" s="28"/>
      <c r="B116" s="56">
        <v>625005</v>
      </c>
      <c r="C116" s="43" t="s">
        <v>262</v>
      </c>
      <c r="D116" s="157"/>
      <c r="E116" s="157"/>
      <c r="F116" s="157"/>
      <c r="G116" s="157"/>
      <c r="H116" s="157"/>
      <c r="I116" s="157"/>
      <c r="J116" s="157"/>
    </row>
    <row r="117" spans="1:10" x14ac:dyDescent="0.25">
      <c r="A117" s="28"/>
      <c r="B117" s="56">
        <v>625007</v>
      </c>
      <c r="C117" s="43" t="s">
        <v>263</v>
      </c>
      <c r="D117" s="157"/>
      <c r="E117" s="157"/>
      <c r="F117" s="157"/>
      <c r="G117" s="157"/>
      <c r="H117" s="157"/>
      <c r="I117" s="157"/>
      <c r="J117" s="157"/>
    </row>
    <row r="118" spans="1:10" x14ac:dyDescent="0.25">
      <c r="A118" s="28"/>
      <c r="B118" s="56">
        <v>627</v>
      </c>
      <c r="C118" s="43" t="s">
        <v>28</v>
      </c>
      <c r="D118" s="116">
        <v>7100</v>
      </c>
      <c r="E118" s="78">
        <v>7100</v>
      </c>
      <c r="F118" s="116">
        <v>7100</v>
      </c>
      <c r="G118" s="116">
        <v>7100</v>
      </c>
      <c r="H118" s="116">
        <v>7100</v>
      </c>
      <c r="I118" s="116">
        <v>7100</v>
      </c>
      <c r="J118" s="116">
        <v>7100</v>
      </c>
    </row>
    <row r="119" spans="1:10" x14ac:dyDescent="0.25">
      <c r="A119" s="13"/>
      <c r="B119" s="64">
        <v>631001</v>
      </c>
      <c r="C119" s="64" t="s">
        <v>265</v>
      </c>
      <c r="D119" s="105">
        <v>100</v>
      </c>
      <c r="E119" s="77">
        <v>150</v>
      </c>
      <c r="F119" s="126">
        <v>100</v>
      </c>
      <c r="G119" s="105">
        <v>100</v>
      </c>
      <c r="H119" s="105">
        <v>100</v>
      </c>
      <c r="I119" s="126">
        <v>200</v>
      </c>
      <c r="J119" s="126">
        <v>300</v>
      </c>
    </row>
    <row r="120" spans="1:10" x14ac:dyDescent="0.25">
      <c r="A120" s="13"/>
      <c r="B120" s="64">
        <v>632</v>
      </c>
      <c r="C120" s="65" t="s">
        <v>266</v>
      </c>
      <c r="D120" s="63">
        <f t="shared" ref="D120:I120" si="19">D121+D130+D138+D150+D153</f>
        <v>86960</v>
      </c>
      <c r="E120" s="63">
        <f t="shared" si="19"/>
        <v>111360</v>
      </c>
      <c r="F120" s="63">
        <f t="shared" si="19"/>
        <v>109610</v>
      </c>
      <c r="G120" s="63">
        <f t="shared" si="19"/>
        <v>109610</v>
      </c>
      <c r="H120" s="63">
        <f t="shared" si="19"/>
        <v>109610</v>
      </c>
      <c r="I120" s="63">
        <f t="shared" si="19"/>
        <v>109610</v>
      </c>
      <c r="J120" s="63">
        <f t="shared" ref="J120" si="20">J121+J130+J138+J150+J153</f>
        <v>127310</v>
      </c>
    </row>
    <row r="121" spans="1:10" x14ac:dyDescent="0.25">
      <c r="A121" s="3"/>
      <c r="B121" s="31">
        <v>632001</v>
      </c>
      <c r="C121" s="28" t="s">
        <v>84</v>
      </c>
      <c r="D121" s="29">
        <f t="shared" ref="D121:I121" si="21">SUM(D122:D129)</f>
        <v>35300</v>
      </c>
      <c r="E121" s="29">
        <f t="shared" si="21"/>
        <v>56650</v>
      </c>
      <c r="F121" s="112">
        <f t="shared" si="21"/>
        <v>51300</v>
      </c>
      <c r="G121" s="112">
        <f t="shared" si="21"/>
        <v>51300</v>
      </c>
      <c r="H121" s="112">
        <f t="shared" si="21"/>
        <v>51300</v>
      </c>
      <c r="I121" s="112">
        <f t="shared" si="21"/>
        <v>51300</v>
      </c>
      <c r="J121" s="112">
        <f t="shared" ref="J121" si="22">SUM(J122:J129)</f>
        <v>57300</v>
      </c>
    </row>
    <row r="122" spans="1:10" x14ac:dyDescent="0.25">
      <c r="A122" s="25"/>
      <c r="B122" s="56">
        <v>632001</v>
      </c>
      <c r="C122" s="43" t="s">
        <v>96</v>
      </c>
      <c r="D122" s="78">
        <v>23000</v>
      </c>
      <c r="E122" s="78">
        <v>40000</v>
      </c>
      <c r="F122" s="60">
        <v>37000</v>
      </c>
      <c r="G122" s="78">
        <v>37000</v>
      </c>
      <c r="H122" s="78">
        <v>37000</v>
      </c>
      <c r="I122" s="60">
        <v>34700</v>
      </c>
      <c r="J122" s="60">
        <v>40700</v>
      </c>
    </row>
    <row r="123" spans="1:10" x14ac:dyDescent="0.25">
      <c r="A123" s="25"/>
      <c r="B123" s="56" t="s">
        <v>267</v>
      </c>
      <c r="C123" s="43" t="s">
        <v>85</v>
      </c>
      <c r="D123" s="78">
        <v>600</v>
      </c>
      <c r="E123" s="78">
        <v>350</v>
      </c>
      <c r="F123" s="60">
        <v>600</v>
      </c>
      <c r="G123" s="78">
        <v>600</v>
      </c>
      <c r="H123" s="78">
        <v>600</v>
      </c>
      <c r="I123" s="60">
        <v>400</v>
      </c>
      <c r="J123" s="78">
        <v>400</v>
      </c>
    </row>
    <row r="124" spans="1:10" x14ac:dyDescent="0.25">
      <c r="A124" s="25"/>
      <c r="B124" s="56" t="s">
        <v>269</v>
      </c>
      <c r="C124" s="43" t="s">
        <v>86</v>
      </c>
      <c r="D124" s="78">
        <v>1400</v>
      </c>
      <c r="E124" s="78">
        <v>2000</v>
      </c>
      <c r="F124" s="60">
        <v>1700</v>
      </c>
      <c r="G124" s="78">
        <v>1700</v>
      </c>
      <c r="H124" s="78">
        <v>1700</v>
      </c>
      <c r="I124" s="60">
        <v>2200</v>
      </c>
      <c r="J124" s="78">
        <v>2200</v>
      </c>
    </row>
    <row r="125" spans="1:10" x14ac:dyDescent="0.25">
      <c r="A125" s="25"/>
      <c r="B125" s="56" t="s">
        <v>271</v>
      </c>
      <c r="C125" s="43" t="s">
        <v>455</v>
      </c>
      <c r="D125" s="78">
        <v>3000</v>
      </c>
      <c r="E125" s="78">
        <v>5200</v>
      </c>
      <c r="F125" s="60">
        <v>4400</v>
      </c>
      <c r="G125" s="78">
        <v>4400</v>
      </c>
      <c r="H125" s="78">
        <v>4400</v>
      </c>
      <c r="I125" s="60">
        <v>5400</v>
      </c>
      <c r="J125" s="78">
        <v>5400</v>
      </c>
    </row>
    <row r="126" spans="1:10" x14ac:dyDescent="0.25">
      <c r="A126" s="25"/>
      <c r="B126" s="56" t="s">
        <v>272</v>
      </c>
      <c r="C126" s="43" t="s">
        <v>87</v>
      </c>
      <c r="D126" s="78">
        <v>2700</v>
      </c>
      <c r="E126" s="78">
        <v>3000</v>
      </c>
      <c r="F126" s="60">
        <v>2700</v>
      </c>
      <c r="G126" s="78">
        <v>2700</v>
      </c>
      <c r="H126" s="78">
        <v>2700</v>
      </c>
      <c r="I126" s="60">
        <v>3000</v>
      </c>
      <c r="J126" s="78">
        <v>3000</v>
      </c>
    </row>
    <row r="127" spans="1:10" x14ac:dyDescent="0.25">
      <c r="A127" s="25"/>
      <c r="B127" s="56" t="s">
        <v>284</v>
      </c>
      <c r="C127" s="43" t="s">
        <v>88</v>
      </c>
      <c r="D127" s="78">
        <v>2000</v>
      </c>
      <c r="E127" s="78">
        <v>3000</v>
      </c>
      <c r="F127" s="60">
        <v>2300</v>
      </c>
      <c r="G127" s="78">
        <v>2300</v>
      </c>
      <c r="H127" s="78">
        <v>2300</v>
      </c>
      <c r="I127" s="60">
        <v>2500</v>
      </c>
      <c r="J127" s="78">
        <v>2500</v>
      </c>
    </row>
    <row r="128" spans="1:10" x14ac:dyDescent="0.25">
      <c r="A128" s="25"/>
      <c r="B128" s="56" t="s">
        <v>283</v>
      </c>
      <c r="C128" s="43" t="s">
        <v>89</v>
      </c>
      <c r="D128" s="78">
        <v>600</v>
      </c>
      <c r="E128" s="78">
        <v>600</v>
      </c>
      <c r="F128" s="60">
        <v>600</v>
      </c>
      <c r="G128" s="78">
        <v>600</v>
      </c>
      <c r="H128" s="78">
        <v>600</v>
      </c>
      <c r="I128" s="78">
        <v>600</v>
      </c>
      <c r="J128" s="78">
        <v>600</v>
      </c>
    </row>
    <row r="129" spans="1:10" x14ac:dyDescent="0.25">
      <c r="A129" s="25"/>
      <c r="B129" s="56" t="s">
        <v>286</v>
      </c>
      <c r="C129" s="43" t="s">
        <v>90</v>
      </c>
      <c r="D129" s="78">
        <v>2000</v>
      </c>
      <c r="E129" s="78">
        <v>2500</v>
      </c>
      <c r="F129" s="60">
        <v>2000</v>
      </c>
      <c r="G129" s="78">
        <v>2000</v>
      </c>
      <c r="H129" s="78">
        <v>2000</v>
      </c>
      <c r="I129" s="60">
        <v>2500</v>
      </c>
      <c r="J129" s="78">
        <v>2500</v>
      </c>
    </row>
    <row r="130" spans="1:10" x14ac:dyDescent="0.25">
      <c r="A130" s="3"/>
      <c r="B130" s="31">
        <v>632001</v>
      </c>
      <c r="C130" s="31" t="s">
        <v>91</v>
      </c>
      <c r="D130" s="29">
        <f t="shared" ref="D130:I130" si="23">SUM(D131:D137)</f>
        <v>25360</v>
      </c>
      <c r="E130" s="29">
        <f t="shared" si="23"/>
        <v>24060</v>
      </c>
      <c r="F130" s="112">
        <f t="shared" si="23"/>
        <v>26060</v>
      </c>
      <c r="G130" s="112">
        <f t="shared" si="23"/>
        <v>26060</v>
      </c>
      <c r="H130" s="112">
        <f t="shared" si="23"/>
        <v>26060</v>
      </c>
      <c r="I130" s="112">
        <f t="shared" si="23"/>
        <v>26060</v>
      </c>
      <c r="J130" s="112">
        <f t="shared" ref="J130" si="24">SUM(J131:J137)</f>
        <v>34160</v>
      </c>
    </row>
    <row r="131" spans="1:10" x14ac:dyDescent="0.25">
      <c r="A131" s="25"/>
      <c r="B131" s="56" t="s">
        <v>268</v>
      </c>
      <c r="C131" s="43" t="s">
        <v>85</v>
      </c>
      <c r="D131" s="78">
        <v>4000</v>
      </c>
      <c r="E131" s="78">
        <v>4000</v>
      </c>
      <c r="F131" s="60">
        <v>4000</v>
      </c>
      <c r="G131" s="78">
        <v>4000</v>
      </c>
      <c r="H131" s="78">
        <v>4000</v>
      </c>
      <c r="I131" s="78">
        <v>4000</v>
      </c>
      <c r="J131" s="60">
        <v>6300</v>
      </c>
    </row>
    <row r="132" spans="1:10" x14ac:dyDescent="0.25">
      <c r="A132" s="25"/>
      <c r="B132" s="56" t="s">
        <v>270</v>
      </c>
      <c r="C132" s="43" t="s">
        <v>86</v>
      </c>
      <c r="D132" s="78">
        <v>1500</v>
      </c>
      <c r="E132" s="78">
        <v>2100</v>
      </c>
      <c r="F132" s="60">
        <v>1900</v>
      </c>
      <c r="G132" s="78">
        <v>1900</v>
      </c>
      <c r="H132" s="78">
        <v>1900</v>
      </c>
      <c r="I132" s="60">
        <v>2000</v>
      </c>
      <c r="J132" s="60">
        <v>3600</v>
      </c>
    </row>
    <row r="133" spans="1:10" x14ac:dyDescent="0.25">
      <c r="A133" s="25"/>
      <c r="B133" s="56" t="s">
        <v>273</v>
      </c>
      <c r="C133" s="43" t="s">
        <v>87</v>
      </c>
      <c r="D133" s="78">
        <v>8000</v>
      </c>
      <c r="E133" s="78">
        <v>6600</v>
      </c>
      <c r="F133" s="60">
        <v>8000</v>
      </c>
      <c r="G133" s="78">
        <v>8000</v>
      </c>
      <c r="H133" s="78">
        <v>8000</v>
      </c>
      <c r="I133" s="78">
        <v>8000</v>
      </c>
      <c r="J133" s="60">
        <v>10000</v>
      </c>
    </row>
    <row r="134" spans="1:10" x14ac:dyDescent="0.25">
      <c r="A134" s="25"/>
      <c r="B134" s="56" t="s">
        <v>274</v>
      </c>
      <c r="C134" s="43" t="s">
        <v>88</v>
      </c>
      <c r="D134" s="78">
        <v>4200</v>
      </c>
      <c r="E134" s="78">
        <v>5000</v>
      </c>
      <c r="F134" s="60">
        <v>4500</v>
      </c>
      <c r="G134" s="78">
        <v>4500</v>
      </c>
      <c r="H134" s="78">
        <v>4500</v>
      </c>
      <c r="I134" s="78">
        <v>4500</v>
      </c>
      <c r="J134" s="60">
        <v>6700</v>
      </c>
    </row>
    <row r="135" spans="1:10" x14ac:dyDescent="0.25">
      <c r="A135" s="25"/>
      <c r="B135" s="56" t="s">
        <v>285</v>
      </c>
      <c r="C135" s="43" t="s">
        <v>89</v>
      </c>
      <c r="D135" s="78">
        <v>2100</v>
      </c>
      <c r="E135" s="78">
        <v>2100</v>
      </c>
      <c r="F135" s="60">
        <v>2100</v>
      </c>
      <c r="G135" s="78">
        <v>2100</v>
      </c>
      <c r="H135" s="78">
        <v>2100</v>
      </c>
      <c r="I135" s="78">
        <v>2100</v>
      </c>
      <c r="J135" s="78">
        <v>2100</v>
      </c>
    </row>
    <row r="136" spans="1:10" x14ac:dyDescent="0.25">
      <c r="A136" s="25"/>
      <c r="B136" s="56" t="s">
        <v>287</v>
      </c>
      <c r="C136" s="43" t="s">
        <v>90</v>
      </c>
      <c r="D136" s="78">
        <v>5500</v>
      </c>
      <c r="E136" s="78">
        <v>4200</v>
      </c>
      <c r="F136" s="60">
        <v>5500</v>
      </c>
      <c r="G136" s="78">
        <v>5500</v>
      </c>
      <c r="H136" s="78">
        <v>5500</v>
      </c>
      <c r="I136" s="60">
        <v>5400</v>
      </c>
      <c r="J136" s="78">
        <v>5400</v>
      </c>
    </row>
    <row r="137" spans="1:10" x14ac:dyDescent="0.25">
      <c r="A137" s="25"/>
      <c r="B137" s="56" t="s">
        <v>275</v>
      </c>
      <c r="C137" s="43" t="s">
        <v>92</v>
      </c>
      <c r="D137" s="78">
        <v>60</v>
      </c>
      <c r="E137" s="78">
        <v>60</v>
      </c>
      <c r="F137" s="60">
        <v>60</v>
      </c>
      <c r="G137" s="78">
        <v>60</v>
      </c>
      <c r="H137" s="78">
        <v>60</v>
      </c>
      <c r="I137" s="78">
        <v>60</v>
      </c>
      <c r="J137" s="78">
        <v>60</v>
      </c>
    </row>
    <row r="138" spans="1:10" x14ac:dyDescent="0.25">
      <c r="A138" s="28"/>
      <c r="B138" s="31">
        <v>632002</v>
      </c>
      <c r="C138" s="31" t="s">
        <v>93</v>
      </c>
      <c r="D138" s="29">
        <f t="shared" ref="D138:I138" si="25">SUM(D139:D149)</f>
        <v>18500</v>
      </c>
      <c r="E138" s="29">
        <f t="shared" si="25"/>
        <v>23400</v>
      </c>
      <c r="F138" s="112">
        <f t="shared" si="25"/>
        <v>24450</v>
      </c>
      <c r="G138" s="112">
        <f t="shared" si="25"/>
        <v>24450</v>
      </c>
      <c r="H138" s="112">
        <f t="shared" si="25"/>
        <v>24450</v>
      </c>
      <c r="I138" s="112">
        <f t="shared" si="25"/>
        <v>24450</v>
      </c>
      <c r="J138" s="112">
        <f t="shared" ref="J138" si="26">SUM(J139:J149)</f>
        <v>27450</v>
      </c>
    </row>
    <row r="139" spans="1:10" x14ac:dyDescent="0.25">
      <c r="A139" s="26"/>
      <c r="B139" s="56">
        <v>632002</v>
      </c>
      <c r="C139" s="43" t="s">
        <v>93</v>
      </c>
      <c r="D139" s="90">
        <v>11500</v>
      </c>
      <c r="E139" s="90">
        <v>15000</v>
      </c>
      <c r="F139" s="127">
        <v>16000</v>
      </c>
      <c r="G139" s="90">
        <v>16000</v>
      </c>
      <c r="H139" s="90">
        <v>16000</v>
      </c>
      <c r="I139" s="90">
        <v>16000</v>
      </c>
      <c r="J139" s="127">
        <v>19000</v>
      </c>
    </row>
    <row r="140" spans="1:10" x14ac:dyDescent="0.25">
      <c r="A140" s="25"/>
      <c r="B140" s="56" t="s">
        <v>276</v>
      </c>
      <c r="C140" s="43" t="s">
        <v>85</v>
      </c>
      <c r="D140" s="78">
        <v>500</v>
      </c>
      <c r="E140" s="78">
        <v>500</v>
      </c>
      <c r="F140" s="60">
        <v>500</v>
      </c>
      <c r="G140" s="78">
        <v>500</v>
      </c>
      <c r="H140" s="78">
        <v>500</v>
      </c>
      <c r="I140" s="78">
        <v>500</v>
      </c>
      <c r="J140" s="78">
        <v>500</v>
      </c>
    </row>
    <row r="141" spans="1:10" x14ac:dyDescent="0.25">
      <c r="A141" s="25"/>
      <c r="B141" s="56"/>
      <c r="C141" s="43" t="s">
        <v>514</v>
      </c>
      <c r="D141" s="78">
        <v>400</v>
      </c>
      <c r="E141" s="78">
        <v>400</v>
      </c>
      <c r="F141" s="60">
        <v>400</v>
      </c>
      <c r="G141" s="78">
        <v>400</v>
      </c>
      <c r="H141" s="78">
        <v>400</v>
      </c>
      <c r="I141" s="78">
        <v>400</v>
      </c>
      <c r="J141" s="78">
        <v>400</v>
      </c>
    </row>
    <row r="142" spans="1:10" x14ac:dyDescent="0.25">
      <c r="A142" s="25"/>
      <c r="B142" s="56" t="s">
        <v>277</v>
      </c>
      <c r="C142" s="43" t="s">
        <v>87</v>
      </c>
      <c r="D142" s="78">
        <v>1150</v>
      </c>
      <c r="E142" s="78">
        <v>900</v>
      </c>
      <c r="F142" s="60">
        <v>1150</v>
      </c>
      <c r="G142" s="78">
        <v>1150</v>
      </c>
      <c r="H142" s="78">
        <v>1150</v>
      </c>
      <c r="I142" s="78">
        <v>1150</v>
      </c>
      <c r="J142" s="78">
        <v>1150</v>
      </c>
    </row>
    <row r="143" spans="1:10" x14ac:dyDescent="0.25">
      <c r="A143" s="25"/>
      <c r="B143" s="56" t="s">
        <v>454</v>
      </c>
      <c r="C143" s="43" t="s">
        <v>455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  <c r="I143" s="78">
        <v>0</v>
      </c>
      <c r="J143" s="78">
        <v>0</v>
      </c>
    </row>
    <row r="144" spans="1:10" x14ac:dyDescent="0.25">
      <c r="A144" s="25"/>
      <c r="B144" s="56" t="s">
        <v>278</v>
      </c>
      <c r="C144" s="43" t="s">
        <v>88</v>
      </c>
      <c r="D144" s="78">
        <v>900</v>
      </c>
      <c r="E144" s="78">
        <v>900</v>
      </c>
      <c r="F144" s="60">
        <v>900</v>
      </c>
      <c r="G144" s="78">
        <v>900</v>
      </c>
      <c r="H144" s="78">
        <v>900</v>
      </c>
      <c r="I144" s="78">
        <v>900</v>
      </c>
      <c r="J144" s="78">
        <v>900</v>
      </c>
    </row>
    <row r="145" spans="1:10" x14ac:dyDescent="0.25">
      <c r="A145" s="25"/>
      <c r="B145" s="56" t="s">
        <v>288</v>
      </c>
      <c r="C145" s="43" t="s">
        <v>89</v>
      </c>
      <c r="D145" s="78">
        <v>300</v>
      </c>
      <c r="E145" s="78">
        <v>200</v>
      </c>
      <c r="F145" s="60">
        <v>300</v>
      </c>
      <c r="G145" s="78">
        <v>300</v>
      </c>
      <c r="H145" s="78">
        <v>300</v>
      </c>
      <c r="I145" s="78">
        <v>300</v>
      </c>
      <c r="J145" s="78">
        <v>300</v>
      </c>
    </row>
    <row r="146" spans="1:10" x14ac:dyDescent="0.25">
      <c r="A146" s="25"/>
      <c r="B146" s="56" t="s">
        <v>289</v>
      </c>
      <c r="C146" s="43" t="s">
        <v>90</v>
      </c>
      <c r="D146" s="78">
        <v>250</v>
      </c>
      <c r="E146" s="78">
        <v>2000</v>
      </c>
      <c r="F146" s="60">
        <v>1700</v>
      </c>
      <c r="G146" s="78">
        <v>1700</v>
      </c>
      <c r="H146" s="78">
        <v>1700</v>
      </c>
      <c r="I146" s="78">
        <v>1700</v>
      </c>
      <c r="J146" s="78">
        <v>1700</v>
      </c>
    </row>
    <row r="147" spans="1:10" x14ac:dyDescent="0.25">
      <c r="A147" s="25"/>
      <c r="B147" s="56" t="s">
        <v>281</v>
      </c>
      <c r="C147" s="43" t="s">
        <v>92</v>
      </c>
      <c r="D147" s="78">
        <v>3200</v>
      </c>
      <c r="E147" s="78">
        <v>3200</v>
      </c>
      <c r="F147" s="60">
        <v>3200</v>
      </c>
      <c r="G147" s="78">
        <v>3200</v>
      </c>
      <c r="H147" s="78">
        <v>3200</v>
      </c>
      <c r="I147" s="78">
        <v>3200</v>
      </c>
      <c r="J147" s="78">
        <v>3200</v>
      </c>
    </row>
    <row r="148" spans="1:10" x14ac:dyDescent="0.25">
      <c r="A148" s="25"/>
      <c r="B148" s="56" t="s">
        <v>279</v>
      </c>
      <c r="C148" s="43" t="s">
        <v>94</v>
      </c>
      <c r="D148" s="78">
        <v>200</v>
      </c>
      <c r="E148" s="78">
        <v>200</v>
      </c>
      <c r="F148" s="60">
        <v>200</v>
      </c>
      <c r="G148" s="78">
        <v>200</v>
      </c>
      <c r="H148" s="78">
        <v>200</v>
      </c>
      <c r="I148" s="78">
        <v>200</v>
      </c>
      <c r="J148" s="78">
        <v>200</v>
      </c>
    </row>
    <row r="149" spans="1:10" x14ac:dyDescent="0.25">
      <c r="A149" s="25"/>
      <c r="B149" s="56" t="s">
        <v>280</v>
      </c>
      <c r="C149" s="43" t="s">
        <v>95</v>
      </c>
      <c r="D149" s="78">
        <v>100</v>
      </c>
      <c r="E149" s="78">
        <v>100</v>
      </c>
      <c r="F149" s="60">
        <v>100</v>
      </c>
      <c r="G149" s="78">
        <v>100</v>
      </c>
      <c r="H149" s="78">
        <v>100</v>
      </c>
      <c r="I149" s="78">
        <v>100</v>
      </c>
      <c r="J149" s="78">
        <v>100</v>
      </c>
    </row>
    <row r="150" spans="1:10" x14ac:dyDescent="0.25">
      <c r="A150" s="28"/>
      <c r="B150" s="31">
        <v>632003</v>
      </c>
      <c r="C150" s="31" t="s">
        <v>97</v>
      </c>
      <c r="D150" s="29">
        <f t="shared" ref="D150:I150" si="27">SUM(D151:D152)</f>
        <v>4800</v>
      </c>
      <c r="E150" s="29">
        <f t="shared" si="27"/>
        <v>4250</v>
      </c>
      <c r="F150" s="112">
        <f t="shared" si="27"/>
        <v>4800</v>
      </c>
      <c r="G150" s="112">
        <f t="shared" si="27"/>
        <v>4800</v>
      </c>
      <c r="H150" s="112">
        <f t="shared" si="27"/>
        <v>4800</v>
      </c>
      <c r="I150" s="112">
        <f t="shared" si="27"/>
        <v>4800</v>
      </c>
      <c r="J150" s="112">
        <f t="shared" ref="J150" si="28">SUM(J151:J152)</f>
        <v>4800</v>
      </c>
    </row>
    <row r="151" spans="1:10" x14ac:dyDescent="0.25">
      <c r="A151" s="25"/>
      <c r="B151" s="56">
        <v>632003</v>
      </c>
      <c r="C151" s="43" t="s">
        <v>97</v>
      </c>
      <c r="D151" s="78">
        <v>4200</v>
      </c>
      <c r="E151" s="78">
        <v>3800</v>
      </c>
      <c r="F151" s="60">
        <v>4200</v>
      </c>
      <c r="G151" s="78">
        <v>4200</v>
      </c>
      <c r="H151" s="78">
        <v>4200</v>
      </c>
      <c r="I151" s="78">
        <v>4200</v>
      </c>
      <c r="J151" s="78">
        <v>4200</v>
      </c>
    </row>
    <row r="152" spans="1:10" x14ac:dyDescent="0.25">
      <c r="A152" s="25"/>
      <c r="B152" s="56" t="s">
        <v>282</v>
      </c>
      <c r="C152" s="43" t="s">
        <v>98</v>
      </c>
      <c r="D152" s="78">
        <v>600</v>
      </c>
      <c r="E152" s="78">
        <v>450</v>
      </c>
      <c r="F152" s="60">
        <v>600</v>
      </c>
      <c r="G152" s="78">
        <v>600</v>
      </c>
      <c r="H152" s="78">
        <v>600</v>
      </c>
      <c r="I152" s="78">
        <v>600</v>
      </c>
      <c r="J152" s="78">
        <v>600</v>
      </c>
    </row>
    <row r="153" spans="1:10" x14ac:dyDescent="0.25">
      <c r="A153" s="3"/>
      <c r="B153" s="31">
        <v>632005</v>
      </c>
      <c r="C153" s="31" t="s">
        <v>99</v>
      </c>
      <c r="D153" s="109">
        <v>3000</v>
      </c>
      <c r="E153" s="107">
        <v>3000</v>
      </c>
      <c r="F153" s="124">
        <v>3000</v>
      </c>
      <c r="G153" s="109">
        <v>3000</v>
      </c>
      <c r="H153" s="109">
        <v>3000</v>
      </c>
      <c r="I153" s="109">
        <v>3000</v>
      </c>
      <c r="J153" s="124">
        <v>3600</v>
      </c>
    </row>
    <row r="154" spans="1:10" x14ac:dyDescent="0.25">
      <c r="A154" s="3"/>
      <c r="B154" s="64">
        <v>633</v>
      </c>
      <c r="C154" s="66" t="s">
        <v>290</v>
      </c>
      <c r="D154" s="63">
        <f t="shared" ref="D154:I154" si="29">SUM(D155:D160)+SUM(D171:D174)</f>
        <v>44900</v>
      </c>
      <c r="E154" s="63">
        <f t="shared" si="29"/>
        <v>54100</v>
      </c>
      <c r="F154" s="63">
        <f t="shared" si="29"/>
        <v>46778.33</v>
      </c>
      <c r="G154" s="63">
        <f t="shared" si="29"/>
        <v>52600</v>
      </c>
      <c r="H154" s="63">
        <f t="shared" si="29"/>
        <v>52600</v>
      </c>
      <c r="I154" s="63">
        <f t="shared" si="29"/>
        <v>59400</v>
      </c>
      <c r="J154" s="63">
        <f t="shared" ref="J154" si="30">SUM(J155:J160)+SUM(J171:J174)</f>
        <v>60100</v>
      </c>
    </row>
    <row r="155" spans="1:10" x14ac:dyDescent="0.25">
      <c r="A155" s="3"/>
      <c r="B155" s="31">
        <v>633001</v>
      </c>
      <c r="C155" s="31" t="s">
        <v>100</v>
      </c>
      <c r="D155" s="109">
        <v>1000</v>
      </c>
      <c r="E155" s="107">
        <v>500</v>
      </c>
      <c r="F155" s="124">
        <v>1000</v>
      </c>
      <c r="G155" s="109">
        <v>2000</v>
      </c>
      <c r="H155" s="109">
        <v>2000</v>
      </c>
      <c r="I155" s="109">
        <v>2000</v>
      </c>
      <c r="J155" s="109">
        <v>2000</v>
      </c>
    </row>
    <row r="156" spans="1:10" x14ac:dyDescent="0.25">
      <c r="A156" s="3"/>
      <c r="B156" s="31">
        <v>633002</v>
      </c>
      <c r="C156" s="31" t="s">
        <v>101</v>
      </c>
      <c r="D156" s="109">
        <v>1000</v>
      </c>
      <c r="E156" s="107">
        <v>1000</v>
      </c>
      <c r="F156" s="124">
        <v>1000</v>
      </c>
      <c r="G156" s="109">
        <v>3000</v>
      </c>
      <c r="H156" s="109">
        <v>3000</v>
      </c>
      <c r="I156" s="109">
        <v>3000</v>
      </c>
      <c r="J156" s="109">
        <v>3000</v>
      </c>
    </row>
    <row r="157" spans="1:10" x14ac:dyDescent="0.25">
      <c r="A157" s="3"/>
      <c r="B157" s="31">
        <v>633003</v>
      </c>
      <c r="C157" s="31" t="s">
        <v>102</v>
      </c>
      <c r="D157" s="109">
        <v>300</v>
      </c>
      <c r="E157" s="107">
        <v>300</v>
      </c>
      <c r="F157" s="124">
        <v>300</v>
      </c>
      <c r="G157" s="109">
        <v>300</v>
      </c>
      <c r="H157" s="109">
        <v>300</v>
      </c>
      <c r="I157" s="109">
        <v>300</v>
      </c>
      <c r="J157" s="124">
        <v>770</v>
      </c>
    </row>
    <row r="158" spans="1:10" x14ac:dyDescent="0.25">
      <c r="A158" s="3"/>
      <c r="B158" s="31">
        <v>633004</v>
      </c>
      <c r="C158" s="31" t="s">
        <v>103</v>
      </c>
      <c r="D158" s="109">
        <v>500</v>
      </c>
      <c r="E158" s="107">
        <v>500</v>
      </c>
      <c r="F158" s="124">
        <v>500</v>
      </c>
      <c r="G158" s="109">
        <v>500</v>
      </c>
      <c r="H158" s="109">
        <v>500</v>
      </c>
      <c r="I158" s="109">
        <v>500</v>
      </c>
      <c r="J158" s="124">
        <v>0</v>
      </c>
    </row>
    <row r="159" spans="1:10" x14ac:dyDescent="0.25">
      <c r="A159" s="3"/>
      <c r="B159" s="31">
        <v>633005</v>
      </c>
      <c r="C159" s="31" t="s">
        <v>512</v>
      </c>
      <c r="D159" s="109">
        <v>0</v>
      </c>
      <c r="E159" s="107">
        <v>0</v>
      </c>
      <c r="F159" s="109">
        <v>0</v>
      </c>
      <c r="G159" s="109">
        <v>1000</v>
      </c>
      <c r="H159" s="109">
        <v>1000</v>
      </c>
      <c r="I159" s="109">
        <v>1000</v>
      </c>
      <c r="J159" s="124">
        <v>0</v>
      </c>
    </row>
    <row r="160" spans="1:10" x14ac:dyDescent="0.25">
      <c r="A160" s="3"/>
      <c r="B160" s="31">
        <v>633006</v>
      </c>
      <c r="C160" s="31" t="s">
        <v>104</v>
      </c>
      <c r="D160" s="29">
        <f t="shared" ref="D160:I160" si="31">SUM(D161:D170)</f>
        <v>37200</v>
      </c>
      <c r="E160" s="29">
        <f t="shared" si="31"/>
        <v>45500</v>
      </c>
      <c r="F160" s="112">
        <f t="shared" si="31"/>
        <v>38178.33</v>
      </c>
      <c r="G160" s="112">
        <f t="shared" si="31"/>
        <v>37200</v>
      </c>
      <c r="H160" s="112">
        <f t="shared" si="31"/>
        <v>37200</v>
      </c>
      <c r="I160" s="112">
        <f t="shared" si="31"/>
        <v>43700</v>
      </c>
      <c r="J160" s="112">
        <f t="shared" ref="J160" si="32">SUM(J161:J170)</f>
        <v>46400</v>
      </c>
    </row>
    <row r="161" spans="1:10" x14ac:dyDescent="0.25">
      <c r="A161" s="3"/>
      <c r="B161" s="56">
        <v>633006</v>
      </c>
      <c r="C161" s="43" t="s">
        <v>104</v>
      </c>
      <c r="D161" s="78">
        <v>30000</v>
      </c>
      <c r="E161" s="78">
        <v>40000</v>
      </c>
      <c r="F161" s="60">
        <v>30978.33</v>
      </c>
      <c r="G161" s="78">
        <v>30000</v>
      </c>
      <c r="H161" s="78">
        <v>30000</v>
      </c>
      <c r="I161" s="130">
        <v>35000</v>
      </c>
      <c r="J161" s="130">
        <v>37000</v>
      </c>
    </row>
    <row r="162" spans="1:10" x14ac:dyDescent="0.25">
      <c r="A162" s="3"/>
      <c r="B162" s="56" t="s">
        <v>294</v>
      </c>
      <c r="C162" s="43" t="s">
        <v>107</v>
      </c>
      <c r="D162" s="78">
        <v>1000</v>
      </c>
      <c r="E162" s="78">
        <v>200</v>
      </c>
      <c r="F162" s="60">
        <v>1000</v>
      </c>
      <c r="G162" s="78">
        <v>1000</v>
      </c>
      <c r="H162" s="78">
        <v>1000</v>
      </c>
      <c r="I162" s="130">
        <v>2500</v>
      </c>
      <c r="J162" s="134">
        <v>2500</v>
      </c>
    </row>
    <row r="163" spans="1:10" x14ac:dyDescent="0.25">
      <c r="A163" s="3"/>
      <c r="B163" s="56" t="s">
        <v>297</v>
      </c>
      <c r="C163" s="43" t="s">
        <v>111</v>
      </c>
      <c r="D163" s="78">
        <v>0</v>
      </c>
      <c r="E163" s="78">
        <v>100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</row>
    <row r="164" spans="1:10" x14ac:dyDescent="0.25">
      <c r="A164" s="3"/>
      <c r="B164" s="56" t="s">
        <v>291</v>
      </c>
      <c r="C164" s="43" t="s">
        <v>214</v>
      </c>
      <c r="D164" s="78">
        <v>1000</v>
      </c>
      <c r="E164" s="78">
        <v>900</v>
      </c>
      <c r="F164" s="60">
        <v>1000</v>
      </c>
      <c r="G164" s="78">
        <v>1000</v>
      </c>
      <c r="H164" s="78">
        <v>1000</v>
      </c>
      <c r="I164" s="78">
        <v>1000</v>
      </c>
      <c r="J164" s="78">
        <v>1000</v>
      </c>
    </row>
    <row r="165" spans="1:10" x14ac:dyDescent="0.25">
      <c r="A165" s="3"/>
      <c r="B165" s="56" t="s">
        <v>292</v>
      </c>
      <c r="C165" s="43" t="s">
        <v>105</v>
      </c>
      <c r="D165" s="78">
        <v>300</v>
      </c>
      <c r="E165" s="78">
        <v>300</v>
      </c>
      <c r="F165" s="60">
        <v>300</v>
      </c>
      <c r="G165" s="78">
        <v>300</v>
      </c>
      <c r="H165" s="78">
        <v>300</v>
      </c>
      <c r="I165" s="78">
        <v>300</v>
      </c>
      <c r="J165" s="78">
        <v>300</v>
      </c>
    </row>
    <row r="166" spans="1:10" x14ac:dyDescent="0.25">
      <c r="A166" s="3"/>
      <c r="B166" s="56" t="s">
        <v>293</v>
      </c>
      <c r="C166" s="43" t="s">
        <v>106</v>
      </c>
      <c r="D166" s="78">
        <v>300</v>
      </c>
      <c r="E166" s="78">
        <v>500</v>
      </c>
      <c r="F166" s="60">
        <v>300</v>
      </c>
      <c r="G166" s="78">
        <v>300</v>
      </c>
      <c r="H166" s="78">
        <v>300</v>
      </c>
      <c r="I166" s="78">
        <v>300</v>
      </c>
      <c r="J166" s="60">
        <v>500</v>
      </c>
    </row>
    <row r="167" spans="1:10" x14ac:dyDescent="0.25">
      <c r="A167" s="3"/>
      <c r="B167" s="56" t="s">
        <v>295</v>
      </c>
      <c r="C167" s="43" t="s">
        <v>108</v>
      </c>
      <c r="D167" s="78">
        <v>500</v>
      </c>
      <c r="E167" s="78">
        <v>500</v>
      </c>
      <c r="F167" s="60">
        <v>500</v>
      </c>
      <c r="G167" s="78">
        <v>500</v>
      </c>
      <c r="H167" s="78">
        <v>500</v>
      </c>
      <c r="I167" s="78">
        <v>500</v>
      </c>
      <c r="J167" s="60">
        <v>100</v>
      </c>
    </row>
    <row r="168" spans="1:10" x14ac:dyDescent="0.25">
      <c r="A168" s="3"/>
      <c r="B168" s="56" t="s">
        <v>296</v>
      </c>
      <c r="C168" s="43" t="s">
        <v>215</v>
      </c>
      <c r="D168" s="78">
        <v>4100</v>
      </c>
      <c r="E168" s="78">
        <v>3000</v>
      </c>
      <c r="F168" s="60">
        <v>4100</v>
      </c>
      <c r="G168" s="78">
        <v>4100</v>
      </c>
      <c r="H168" s="78">
        <v>4100</v>
      </c>
      <c r="I168" s="78">
        <v>4100</v>
      </c>
      <c r="J168" s="60">
        <v>5000</v>
      </c>
    </row>
    <row r="169" spans="1:10" x14ac:dyDescent="0.25">
      <c r="A169" s="3"/>
      <c r="B169" s="56" t="s">
        <v>296</v>
      </c>
      <c r="C169" s="43" t="s">
        <v>109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</row>
    <row r="170" spans="1:10" x14ac:dyDescent="0.25">
      <c r="A170" s="3"/>
      <c r="B170" s="56" t="s">
        <v>298</v>
      </c>
      <c r="C170" s="43" t="s">
        <v>110</v>
      </c>
      <c r="D170" s="78">
        <v>0</v>
      </c>
      <c r="E170" s="78">
        <v>0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</row>
    <row r="171" spans="1:10" x14ac:dyDescent="0.25">
      <c r="A171" s="28"/>
      <c r="B171" s="31">
        <v>633009</v>
      </c>
      <c r="C171" s="31" t="s">
        <v>112</v>
      </c>
      <c r="D171" s="109">
        <v>500</v>
      </c>
      <c r="E171" s="107">
        <v>1200</v>
      </c>
      <c r="F171" s="124">
        <v>500</v>
      </c>
      <c r="G171" s="109">
        <v>500</v>
      </c>
      <c r="H171" s="109">
        <v>500</v>
      </c>
      <c r="I171" s="129">
        <v>800</v>
      </c>
      <c r="J171" s="129">
        <v>830</v>
      </c>
    </row>
    <row r="172" spans="1:10" x14ac:dyDescent="0.25">
      <c r="A172" s="28"/>
      <c r="B172" s="31" t="s">
        <v>299</v>
      </c>
      <c r="C172" s="31" t="s">
        <v>113</v>
      </c>
      <c r="D172" s="29">
        <v>800</v>
      </c>
      <c r="E172" s="107">
        <v>500</v>
      </c>
      <c r="F172" s="124">
        <v>800</v>
      </c>
      <c r="G172" s="109">
        <v>800</v>
      </c>
      <c r="H172" s="109">
        <v>800</v>
      </c>
      <c r="I172" s="109">
        <v>800</v>
      </c>
      <c r="J172" s="124">
        <v>600</v>
      </c>
    </row>
    <row r="173" spans="1:10" x14ac:dyDescent="0.25">
      <c r="A173" s="28"/>
      <c r="B173" s="31">
        <v>633010</v>
      </c>
      <c r="C173" s="31" t="s">
        <v>114</v>
      </c>
      <c r="D173" s="109">
        <v>2500</v>
      </c>
      <c r="E173" s="107">
        <v>2500</v>
      </c>
      <c r="F173" s="124">
        <v>2500</v>
      </c>
      <c r="G173" s="109">
        <v>2500</v>
      </c>
      <c r="H173" s="109">
        <v>2500</v>
      </c>
      <c r="I173" s="109">
        <v>2500</v>
      </c>
      <c r="J173" s="109">
        <v>2500</v>
      </c>
    </row>
    <row r="174" spans="1:10" x14ac:dyDescent="0.25">
      <c r="A174" s="28"/>
      <c r="B174" s="31">
        <v>633013</v>
      </c>
      <c r="C174" s="31" t="s">
        <v>115</v>
      </c>
      <c r="D174" s="29">
        <v>1100</v>
      </c>
      <c r="E174" s="107">
        <v>2100</v>
      </c>
      <c r="F174" s="124">
        <v>2000</v>
      </c>
      <c r="G174" s="109">
        <v>4800</v>
      </c>
      <c r="H174" s="109">
        <v>4800</v>
      </c>
      <c r="I174" s="109">
        <v>4800</v>
      </c>
      <c r="J174" s="124">
        <v>4000</v>
      </c>
    </row>
    <row r="175" spans="1:10" x14ac:dyDescent="0.25">
      <c r="A175" s="28"/>
      <c r="B175" s="64">
        <v>634</v>
      </c>
      <c r="C175" s="66" t="s">
        <v>300</v>
      </c>
      <c r="D175" s="63">
        <f t="shared" ref="D175:I175" si="33">SUM(D176:D180)</f>
        <v>8650</v>
      </c>
      <c r="E175" s="63">
        <f t="shared" si="33"/>
        <v>12550</v>
      </c>
      <c r="F175" s="63">
        <f t="shared" si="33"/>
        <v>12750</v>
      </c>
      <c r="G175" s="63">
        <f t="shared" si="33"/>
        <v>12750</v>
      </c>
      <c r="H175" s="63">
        <f t="shared" si="33"/>
        <v>12750</v>
      </c>
      <c r="I175" s="63">
        <f t="shared" si="33"/>
        <v>12750</v>
      </c>
      <c r="J175" s="63">
        <f t="shared" ref="J175" si="34">SUM(J176:J180)</f>
        <v>12860</v>
      </c>
    </row>
    <row r="176" spans="1:10" x14ac:dyDescent="0.25">
      <c r="A176" s="28"/>
      <c r="B176" s="31">
        <v>634001</v>
      </c>
      <c r="C176" s="34" t="s">
        <v>421</v>
      </c>
      <c r="D176" s="109">
        <v>2300</v>
      </c>
      <c r="E176" s="107">
        <v>2500</v>
      </c>
      <c r="F176" s="124">
        <v>2300</v>
      </c>
      <c r="G176" s="109">
        <v>2300</v>
      </c>
      <c r="H176" s="109">
        <v>2300</v>
      </c>
      <c r="I176" s="109">
        <v>2300</v>
      </c>
      <c r="J176" s="124">
        <v>3000</v>
      </c>
    </row>
    <row r="177" spans="1:11" x14ac:dyDescent="0.25">
      <c r="A177" s="28"/>
      <c r="B177" s="31">
        <v>634002</v>
      </c>
      <c r="C177" s="34" t="s">
        <v>116</v>
      </c>
      <c r="D177" s="109">
        <v>1500</v>
      </c>
      <c r="E177" s="107">
        <v>6000</v>
      </c>
      <c r="F177" s="124">
        <v>5600</v>
      </c>
      <c r="G177" s="109">
        <v>5600</v>
      </c>
      <c r="H177" s="109">
        <v>5600</v>
      </c>
      <c r="I177" s="124">
        <v>5590</v>
      </c>
      <c r="J177" s="124">
        <v>5000</v>
      </c>
    </row>
    <row r="178" spans="1:11" x14ac:dyDescent="0.25">
      <c r="A178" s="28"/>
      <c r="B178" s="31">
        <v>634003</v>
      </c>
      <c r="C178" s="34" t="s">
        <v>117</v>
      </c>
      <c r="D178" s="109">
        <v>4800</v>
      </c>
      <c r="E178" s="107">
        <v>4000</v>
      </c>
      <c r="F178" s="124">
        <v>4800</v>
      </c>
      <c r="G178" s="109">
        <v>4800</v>
      </c>
      <c r="H178" s="109">
        <v>4800</v>
      </c>
      <c r="I178" s="109">
        <v>4800</v>
      </c>
      <c r="J178" s="109">
        <v>4800</v>
      </c>
    </row>
    <row r="179" spans="1:11" x14ac:dyDescent="0.25">
      <c r="A179" s="28"/>
      <c r="B179" s="31">
        <v>634004</v>
      </c>
      <c r="C179" s="34" t="s">
        <v>118</v>
      </c>
      <c r="D179" s="109">
        <v>0</v>
      </c>
      <c r="E179" s="107">
        <v>0</v>
      </c>
      <c r="F179" s="109">
        <v>0</v>
      </c>
      <c r="G179" s="109">
        <v>0</v>
      </c>
      <c r="H179" s="109">
        <v>0</v>
      </c>
      <c r="I179" s="109">
        <v>0</v>
      </c>
      <c r="J179" s="109">
        <v>0</v>
      </c>
    </row>
    <row r="180" spans="1:11" x14ac:dyDescent="0.25">
      <c r="A180" s="28"/>
      <c r="B180" s="31">
        <v>634005</v>
      </c>
      <c r="C180" s="34" t="s">
        <v>119</v>
      </c>
      <c r="D180" s="109">
        <v>50</v>
      </c>
      <c r="E180" s="107">
        <v>50</v>
      </c>
      <c r="F180" s="124">
        <v>50</v>
      </c>
      <c r="G180" s="109">
        <v>50</v>
      </c>
      <c r="H180" s="109">
        <v>50</v>
      </c>
      <c r="I180" s="124">
        <v>60</v>
      </c>
      <c r="J180" s="115">
        <v>60</v>
      </c>
    </row>
    <row r="181" spans="1:11" x14ac:dyDescent="0.25">
      <c r="A181" s="27"/>
      <c r="B181" s="64">
        <v>635</v>
      </c>
      <c r="C181" s="66" t="s">
        <v>301</v>
      </c>
      <c r="D181" s="63">
        <f t="shared" ref="D181:I181" si="35">SUM(D182:D187)</f>
        <v>35700</v>
      </c>
      <c r="E181" s="63">
        <f t="shared" si="35"/>
        <v>60400.1</v>
      </c>
      <c r="F181" s="63">
        <f t="shared" si="35"/>
        <v>47800</v>
      </c>
      <c r="G181" s="63">
        <f t="shared" si="35"/>
        <v>57800</v>
      </c>
      <c r="H181" s="63">
        <f t="shared" si="35"/>
        <v>58789.19</v>
      </c>
      <c r="I181" s="63">
        <f t="shared" si="35"/>
        <v>23789.190000000002</v>
      </c>
      <c r="J181" s="63">
        <f t="shared" ref="J181" si="36">SUM(J182:J187)</f>
        <v>27120</v>
      </c>
    </row>
    <row r="182" spans="1:11" x14ac:dyDescent="0.25">
      <c r="A182" s="27"/>
      <c r="B182" s="31">
        <v>635002</v>
      </c>
      <c r="C182" s="34" t="s">
        <v>120</v>
      </c>
      <c r="D182" s="109">
        <v>200</v>
      </c>
      <c r="E182" s="107">
        <v>200</v>
      </c>
      <c r="F182" s="124">
        <v>200</v>
      </c>
      <c r="G182" s="109">
        <v>200</v>
      </c>
      <c r="H182" s="109">
        <v>200</v>
      </c>
      <c r="I182" s="109">
        <v>200</v>
      </c>
      <c r="J182" s="109">
        <v>200</v>
      </c>
    </row>
    <row r="183" spans="1:11" x14ac:dyDescent="0.25">
      <c r="A183" s="27"/>
      <c r="B183" s="31">
        <v>635004</v>
      </c>
      <c r="C183" s="34" t="s">
        <v>124</v>
      </c>
      <c r="D183" s="109">
        <v>2000</v>
      </c>
      <c r="E183" s="107">
        <v>4500</v>
      </c>
      <c r="F183" s="124">
        <v>4100</v>
      </c>
      <c r="G183" s="109">
        <v>4100</v>
      </c>
      <c r="H183" s="109">
        <v>4100</v>
      </c>
      <c r="I183" s="124">
        <v>3800</v>
      </c>
      <c r="J183" s="115">
        <v>3800</v>
      </c>
    </row>
    <row r="184" spans="1:11" x14ac:dyDescent="0.25">
      <c r="A184" s="27"/>
      <c r="B184" s="31">
        <v>635004</v>
      </c>
      <c r="C184" s="34" t="s">
        <v>121</v>
      </c>
      <c r="D184" s="109">
        <v>0</v>
      </c>
      <c r="E184" s="107">
        <v>650.1</v>
      </c>
      <c r="F184" s="109">
        <v>0</v>
      </c>
      <c r="G184" s="109">
        <v>0</v>
      </c>
      <c r="H184" s="109">
        <v>989.19</v>
      </c>
      <c r="I184" s="109">
        <v>989.19</v>
      </c>
      <c r="J184" s="124">
        <v>1320</v>
      </c>
    </row>
    <row r="185" spans="1:11" x14ac:dyDescent="0.25">
      <c r="A185" s="27"/>
      <c r="B185" s="31">
        <v>635006</v>
      </c>
      <c r="C185" s="34" t="s">
        <v>123</v>
      </c>
      <c r="D185" s="109">
        <v>25000</v>
      </c>
      <c r="E185" s="107">
        <v>47000</v>
      </c>
      <c r="F185" s="124">
        <v>35000</v>
      </c>
      <c r="G185" s="109">
        <v>45000</v>
      </c>
      <c r="H185" s="109">
        <v>45000</v>
      </c>
      <c r="I185" s="124">
        <v>10000</v>
      </c>
      <c r="J185" s="124">
        <v>13000</v>
      </c>
      <c r="K185" s="151"/>
    </row>
    <row r="186" spans="1:11" x14ac:dyDescent="0.25">
      <c r="A186" s="27"/>
      <c r="B186" s="31" t="s">
        <v>479</v>
      </c>
      <c r="C186" s="34" t="s">
        <v>480</v>
      </c>
      <c r="D186" s="109">
        <v>0</v>
      </c>
      <c r="E186" s="107">
        <v>0</v>
      </c>
      <c r="F186" s="109">
        <v>0</v>
      </c>
      <c r="G186" s="109">
        <v>0</v>
      </c>
      <c r="H186" s="109">
        <v>0</v>
      </c>
      <c r="I186" s="109">
        <v>0</v>
      </c>
      <c r="J186" s="109">
        <v>0</v>
      </c>
    </row>
    <row r="187" spans="1:11" x14ac:dyDescent="0.25">
      <c r="A187" s="27"/>
      <c r="B187" s="31">
        <v>635009</v>
      </c>
      <c r="C187" s="34" t="s">
        <v>122</v>
      </c>
      <c r="D187" s="109">
        <v>8500</v>
      </c>
      <c r="E187" s="107">
        <v>8050</v>
      </c>
      <c r="F187" s="124">
        <v>8500</v>
      </c>
      <c r="G187" s="109">
        <v>8500</v>
      </c>
      <c r="H187" s="109">
        <v>8500</v>
      </c>
      <c r="I187" s="124">
        <v>8800</v>
      </c>
      <c r="J187" s="115">
        <v>8800</v>
      </c>
    </row>
    <row r="188" spans="1:11" x14ac:dyDescent="0.25">
      <c r="A188" s="27"/>
      <c r="B188" s="64">
        <v>636</v>
      </c>
      <c r="C188" s="66" t="s">
        <v>302</v>
      </c>
      <c r="D188" s="63">
        <f t="shared" ref="D188" si="37">D189+D190</f>
        <v>503.03</v>
      </c>
      <c r="E188" s="63">
        <f t="shared" ref="E188:G188" si="38">E189+E190</f>
        <v>503.03</v>
      </c>
      <c r="F188" s="63">
        <f t="shared" si="38"/>
        <v>503.03</v>
      </c>
      <c r="G188" s="63">
        <f t="shared" si="38"/>
        <v>503.03</v>
      </c>
      <c r="H188" s="63">
        <f t="shared" ref="H188:I188" si="39">H189+H190</f>
        <v>503.03</v>
      </c>
      <c r="I188" s="63">
        <f t="shared" si="39"/>
        <v>503.03</v>
      </c>
      <c r="J188" s="63">
        <f t="shared" ref="J188" si="40">J189+J190</f>
        <v>563.03</v>
      </c>
    </row>
    <row r="189" spans="1:11" x14ac:dyDescent="0.25">
      <c r="A189" s="27"/>
      <c r="B189" s="31">
        <v>636001</v>
      </c>
      <c r="C189" s="34" t="s">
        <v>217</v>
      </c>
      <c r="D189" s="29">
        <v>503.03</v>
      </c>
      <c r="E189" s="29">
        <v>503.03</v>
      </c>
      <c r="F189" s="124">
        <v>503.03</v>
      </c>
      <c r="G189" s="109">
        <v>503.03</v>
      </c>
      <c r="H189" s="109">
        <v>503.03</v>
      </c>
      <c r="I189" s="109">
        <v>503.03</v>
      </c>
      <c r="J189" s="109">
        <v>503.03</v>
      </c>
    </row>
    <row r="190" spans="1:11" x14ac:dyDescent="0.25">
      <c r="A190" s="27"/>
      <c r="B190" s="31">
        <v>636002</v>
      </c>
      <c r="C190" s="34" t="s">
        <v>218</v>
      </c>
      <c r="D190" s="29">
        <v>0</v>
      </c>
      <c r="E190" s="29">
        <v>0</v>
      </c>
      <c r="F190" s="109">
        <v>0</v>
      </c>
      <c r="G190" s="109">
        <v>0</v>
      </c>
      <c r="H190" s="109">
        <v>0</v>
      </c>
      <c r="I190" s="109">
        <v>0</v>
      </c>
      <c r="J190" s="124">
        <v>60</v>
      </c>
    </row>
    <row r="191" spans="1:11" x14ac:dyDescent="0.25">
      <c r="A191" s="27"/>
      <c r="B191" s="64">
        <v>637</v>
      </c>
      <c r="C191" s="66" t="s">
        <v>303</v>
      </c>
      <c r="D191" s="63">
        <f t="shared" ref="D191:I191" si="41">SUM(D192:D193)+SUM(D197:D202)+SUM(D206:D207)+SUM(D211:D216)</f>
        <v>98200</v>
      </c>
      <c r="E191" s="63">
        <f t="shared" si="41"/>
        <v>100160.05</v>
      </c>
      <c r="F191" s="63">
        <f t="shared" si="41"/>
        <v>98500</v>
      </c>
      <c r="G191" s="63">
        <f t="shared" si="41"/>
        <v>102840</v>
      </c>
      <c r="H191" s="63">
        <f t="shared" si="41"/>
        <v>102840</v>
      </c>
      <c r="I191" s="63">
        <f t="shared" si="41"/>
        <v>116950</v>
      </c>
      <c r="J191" s="63">
        <f t="shared" ref="J191" si="42">SUM(J192:J193)+SUM(J197:J202)+SUM(J206:J207)+SUM(J211:J216)</f>
        <v>129580</v>
      </c>
    </row>
    <row r="192" spans="1:11" x14ac:dyDescent="0.25">
      <c r="A192" s="27"/>
      <c r="B192" s="31">
        <v>637001</v>
      </c>
      <c r="C192" s="34" t="s">
        <v>125</v>
      </c>
      <c r="D192" s="109">
        <v>1000</v>
      </c>
      <c r="E192" s="107">
        <v>1100</v>
      </c>
      <c r="F192" s="124">
        <v>1000</v>
      </c>
      <c r="G192" s="109">
        <v>1000</v>
      </c>
      <c r="H192" s="109">
        <v>1000</v>
      </c>
      <c r="I192" s="124">
        <v>2000</v>
      </c>
      <c r="J192" s="124">
        <v>2600</v>
      </c>
    </row>
    <row r="193" spans="1:11" x14ac:dyDescent="0.25">
      <c r="A193" s="27"/>
      <c r="B193" s="31">
        <v>637004</v>
      </c>
      <c r="C193" s="34" t="s">
        <v>126</v>
      </c>
      <c r="D193" s="29">
        <f t="shared" ref="D193:I193" si="43">SUM(D194:D196)</f>
        <v>43500</v>
      </c>
      <c r="E193" s="29">
        <f t="shared" si="43"/>
        <v>42660.05</v>
      </c>
      <c r="F193" s="112">
        <f t="shared" si="43"/>
        <v>43500</v>
      </c>
      <c r="G193" s="112">
        <f t="shared" si="43"/>
        <v>43500</v>
      </c>
      <c r="H193" s="112">
        <f t="shared" si="43"/>
        <v>43500</v>
      </c>
      <c r="I193" s="112">
        <f t="shared" si="43"/>
        <v>46000</v>
      </c>
      <c r="J193" s="112">
        <f t="shared" ref="J193" si="44">SUM(J194:J196)</f>
        <v>60400</v>
      </c>
    </row>
    <row r="194" spans="1:11" x14ac:dyDescent="0.25">
      <c r="A194" s="27"/>
      <c r="B194" s="56">
        <v>637004</v>
      </c>
      <c r="C194" s="35" t="s">
        <v>126</v>
      </c>
      <c r="D194" s="78">
        <v>40000</v>
      </c>
      <c r="E194" s="116">
        <v>40000</v>
      </c>
      <c r="F194" s="128">
        <v>40000</v>
      </c>
      <c r="G194" s="116">
        <v>40000</v>
      </c>
      <c r="H194" s="116">
        <v>40000</v>
      </c>
      <c r="I194" s="116">
        <v>40000</v>
      </c>
      <c r="J194" s="128">
        <v>54000</v>
      </c>
    </row>
    <row r="195" spans="1:11" x14ac:dyDescent="0.25">
      <c r="A195" s="27"/>
      <c r="B195" s="56" t="s">
        <v>305</v>
      </c>
      <c r="C195" s="35" t="s">
        <v>304</v>
      </c>
      <c r="D195" s="78">
        <v>2500</v>
      </c>
      <c r="E195" s="116">
        <v>2160.0500000000002</v>
      </c>
      <c r="F195" s="128">
        <v>2500</v>
      </c>
      <c r="G195" s="116">
        <v>2500</v>
      </c>
      <c r="H195" s="116">
        <v>2500</v>
      </c>
      <c r="I195" s="128">
        <v>5000</v>
      </c>
      <c r="J195" s="134">
        <v>5000</v>
      </c>
    </row>
    <row r="196" spans="1:11" x14ac:dyDescent="0.25">
      <c r="A196" s="27"/>
      <c r="B196" s="56" t="s">
        <v>307</v>
      </c>
      <c r="C196" s="35" t="s">
        <v>127</v>
      </c>
      <c r="D196" s="78">
        <v>1000</v>
      </c>
      <c r="E196" s="116">
        <v>500</v>
      </c>
      <c r="F196" s="128">
        <v>1000</v>
      </c>
      <c r="G196" s="116">
        <v>1000</v>
      </c>
      <c r="H196" s="116">
        <v>1000</v>
      </c>
      <c r="I196" s="116">
        <v>1000</v>
      </c>
      <c r="J196" s="128">
        <v>1400</v>
      </c>
    </row>
    <row r="197" spans="1:11" x14ac:dyDescent="0.25">
      <c r="A197" s="27"/>
      <c r="B197" s="31">
        <v>637005</v>
      </c>
      <c r="C197" s="34" t="s">
        <v>128</v>
      </c>
      <c r="D197" s="29">
        <v>8000</v>
      </c>
      <c r="E197" s="107">
        <v>8500</v>
      </c>
      <c r="F197" s="124">
        <v>8000</v>
      </c>
      <c r="G197" s="109">
        <v>8000</v>
      </c>
      <c r="H197" s="109">
        <v>8000</v>
      </c>
      <c r="I197" s="109">
        <v>8000</v>
      </c>
      <c r="J197" s="109">
        <v>8000</v>
      </c>
    </row>
    <row r="198" spans="1:11" x14ac:dyDescent="0.25">
      <c r="A198" s="27"/>
      <c r="B198" s="31">
        <v>637006</v>
      </c>
      <c r="C198" s="34" t="s">
        <v>129</v>
      </c>
      <c r="D198" s="29">
        <v>100</v>
      </c>
      <c r="E198" s="107">
        <v>500</v>
      </c>
      <c r="F198" s="124">
        <v>100</v>
      </c>
      <c r="G198" s="109">
        <v>100</v>
      </c>
      <c r="H198" s="109">
        <v>100</v>
      </c>
      <c r="I198" s="109">
        <v>100</v>
      </c>
      <c r="J198" s="124">
        <v>330</v>
      </c>
      <c r="K198" s="151"/>
    </row>
    <row r="199" spans="1:11" x14ac:dyDescent="0.25">
      <c r="A199" s="27"/>
      <c r="B199" s="31">
        <v>637007</v>
      </c>
      <c r="C199" s="34" t="s">
        <v>130</v>
      </c>
      <c r="D199" s="29">
        <v>100</v>
      </c>
      <c r="E199" s="107">
        <v>100</v>
      </c>
      <c r="F199" s="124">
        <v>100</v>
      </c>
      <c r="G199" s="109">
        <v>100</v>
      </c>
      <c r="H199" s="109">
        <v>100</v>
      </c>
      <c r="I199" s="124">
        <v>350</v>
      </c>
      <c r="J199" s="115">
        <v>350</v>
      </c>
    </row>
    <row r="200" spans="1:11" x14ac:dyDescent="0.25">
      <c r="A200" s="27"/>
      <c r="B200" s="31">
        <v>637009</v>
      </c>
      <c r="C200" s="34" t="s">
        <v>422</v>
      </c>
      <c r="D200" s="29">
        <v>0</v>
      </c>
      <c r="E200" s="107">
        <v>0</v>
      </c>
      <c r="F200" s="109">
        <v>0</v>
      </c>
      <c r="G200" s="109">
        <v>0</v>
      </c>
      <c r="H200" s="109">
        <v>0</v>
      </c>
      <c r="I200" s="109">
        <v>0</v>
      </c>
      <c r="J200" s="109">
        <v>0</v>
      </c>
    </row>
    <row r="201" spans="1:11" x14ac:dyDescent="0.25">
      <c r="A201" s="27"/>
      <c r="B201" s="31">
        <v>637012</v>
      </c>
      <c r="C201" s="34" t="s">
        <v>306</v>
      </c>
      <c r="D201" s="29">
        <v>5000</v>
      </c>
      <c r="E201" s="107">
        <v>5500</v>
      </c>
      <c r="F201" s="124">
        <v>5300</v>
      </c>
      <c r="G201" s="109">
        <v>5300</v>
      </c>
      <c r="H201" s="109">
        <v>5300</v>
      </c>
      <c r="I201" s="109">
        <v>5300</v>
      </c>
      <c r="J201" s="124">
        <v>4000</v>
      </c>
    </row>
    <row r="202" spans="1:11" x14ac:dyDescent="0.25">
      <c r="A202" s="27"/>
      <c r="B202" s="31">
        <v>637014</v>
      </c>
      <c r="C202" s="34" t="s">
        <v>131</v>
      </c>
      <c r="D202" s="29">
        <f t="shared" ref="D202" si="45">SUM(D203:D205)</f>
        <v>18600</v>
      </c>
      <c r="E202" s="29">
        <f t="shared" ref="E202:G202" si="46">SUM(E203:E205)</f>
        <v>18600</v>
      </c>
      <c r="F202" s="112">
        <f t="shared" si="46"/>
        <v>18600</v>
      </c>
      <c r="G202" s="112">
        <f t="shared" si="46"/>
        <v>21440</v>
      </c>
      <c r="H202" s="112">
        <f t="shared" ref="H202:I202" si="47">SUM(H203:H205)</f>
        <v>21440</v>
      </c>
      <c r="I202" s="112">
        <f t="shared" si="47"/>
        <v>31800</v>
      </c>
      <c r="J202" s="112">
        <f t="shared" ref="J202" si="48">SUM(J203:J205)</f>
        <v>32300</v>
      </c>
    </row>
    <row r="203" spans="1:11" x14ac:dyDescent="0.25">
      <c r="A203" s="27"/>
      <c r="B203" s="56">
        <v>637014</v>
      </c>
      <c r="C203" s="35" t="s">
        <v>219</v>
      </c>
      <c r="D203" s="119">
        <v>18000</v>
      </c>
      <c r="E203" s="116">
        <v>18000</v>
      </c>
      <c r="F203" s="130">
        <v>18000</v>
      </c>
      <c r="G203" s="119">
        <v>19040</v>
      </c>
      <c r="H203" s="119">
        <v>19040</v>
      </c>
      <c r="I203" s="130">
        <v>31000</v>
      </c>
      <c r="J203" s="130">
        <v>31500</v>
      </c>
    </row>
    <row r="204" spans="1:11" x14ac:dyDescent="0.25">
      <c r="A204" s="27"/>
      <c r="B204" s="56">
        <v>637014</v>
      </c>
      <c r="C204" s="35" t="s">
        <v>132</v>
      </c>
      <c r="D204" s="116">
        <v>600</v>
      </c>
      <c r="E204" s="116">
        <v>600</v>
      </c>
      <c r="F204" s="128">
        <v>600</v>
      </c>
      <c r="G204" s="116">
        <v>800</v>
      </c>
      <c r="H204" s="116">
        <v>800</v>
      </c>
      <c r="I204" s="116">
        <v>800</v>
      </c>
      <c r="J204" s="116">
        <v>800</v>
      </c>
    </row>
    <row r="205" spans="1:11" x14ac:dyDescent="0.25">
      <c r="A205" s="27"/>
      <c r="B205" s="56" t="s">
        <v>308</v>
      </c>
      <c r="C205" s="35" t="s">
        <v>133</v>
      </c>
      <c r="D205" s="116">
        <v>0</v>
      </c>
      <c r="E205" s="116">
        <v>0</v>
      </c>
      <c r="F205" s="116">
        <v>0</v>
      </c>
      <c r="G205" s="116">
        <v>1600</v>
      </c>
      <c r="H205" s="116">
        <v>1600</v>
      </c>
      <c r="I205" s="128">
        <v>0</v>
      </c>
      <c r="J205" s="134">
        <v>0</v>
      </c>
    </row>
    <row r="206" spans="1:11" x14ac:dyDescent="0.25">
      <c r="A206" s="27"/>
      <c r="B206" s="31">
        <v>637015</v>
      </c>
      <c r="C206" s="34" t="s">
        <v>134</v>
      </c>
      <c r="D206" s="109">
        <v>7100</v>
      </c>
      <c r="E206" s="107">
        <v>7100</v>
      </c>
      <c r="F206" s="124">
        <v>7100</v>
      </c>
      <c r="G206" s="109">
        <v>7100</v>
      </c>
      <c r="H206" s="109">
        <v>7100</v>
      </c>
      <c r="I206" s="109">
        <v>7100</v>
      </c>
      <c r="J206" s="109">
        <v>9500</v>
      </c>
    </row>
    <row r="207" spans="1:11" x14ac:dyDescent="0.25">
      <c r="A207" s="27"/>
      <c r="B207" s="31">
        <v>637016</v>
      </c>
      <c r="C207" s="34" t="s">
        <v>135</v>
      </c>
      <c r="D207" s="29">
        <f t="shared" ref="D207:I207" si="49">SUM(D208:D210)</f>
        <v>3800</v>
      </c>
      <c r="E207" s="29">
        <f t="shared" si="49"/>
        <v>5100</v>
      </c>
      <c r="F207" s="112">
        <f t="shared" si="49"/>
        <v>3800</v>
      </c>
      <c r="G207" s="112">
        <f t="shared" si="49"/>
        <v>5300</v>
      </c>
      <c r="H207" s="112">
        <f t="shared" si="49"/>
        <v>5300</v>
      </c>
      <c r="I207" s="112">
        <f t="shared" si="49"/>
        <v>5300</v>
      </c>
      <c r="J207" s="112">
        <f t="shared" ref="J207" si="50">SUM(J208:J210)</f>
        <v>5100</v>
      </c>
    </row>
    <row r="208" spans="1:11" x14ac:dyDescent="0.25">
      <c r="A208" s="28"/>
      <c r="B208" s="56">
        <v>637016</v>
      </c>
      <c r="C208" s="35" t="s">
        <v>201</v>
      </c>
      <c r="D208" s="78">
        <v>3300</v>
      </c>
      <c r="E208" s="78">
        <v>4700</v>
      </c>
      <c r="F208" s="60">
        <v>3300</v>
      </c>
      <c r="G208" s="78">
        <v>4500</v>
      </c>
      <c r="H208" s="78">
        <v>4500</v>
      </c>
      <c r="I208" s="78">
        <v>4500</v>
      </c>
      <c r="J208" s="78">
        <v>4500</v>
      </c>
    </row>
    <row r="209" spans="1:20" x14ac:dyDescent="0.25">
      <c r="A209" s="28"/>
      <c r="B209" s="56">
        <v>637016</v>
      </c>
      <c r="C209" s="35" t="s">
        <v>136</v>
      </c>
      <c r="D209" s="78">
        <v>200</v>
      </c>
      <c r="E209" s="78">
        <v>100</v>
      </c>
      <c r="F209" s="60">
        <v>200</v>
      </c>
      <c r="G209" s="78">
        <v>350</v>
      </c>
      <c r="H209" s="78">
        <v>350</v>
      </c>
      <c r="I209" s="78">
        <v>350</v>
      </c>
      <c r="J209" s="60">
        <v>200</v>
      </c>
    </row>
    <row r="210" spans="1:20" x14ac:dyDescent="0.25">
      <c r="A210" s="3"/>
      <c r="B210" s="56" t="s">
        <v>309</v>
      </c>
      <c r="C210" s="35" t="s">
        <v>137</v>
      </c>
      <c r="D210" s="78">
        <v>300</v>
      </c>
      <c r="E210" s="78">
        <v>300</v>
      </c>
      <c r="F210" s="60">
        <v>300</v>
      </c>
      <c r="G210" s="78">
        <v>450</v>
      </c>
      <c r="H210" s="78">
        <v>450</v>
      </c>
      <c r="I210" s="78">
        <v>450</v>
      </c>
      <c r="J210" s="60">
        <v>400</v>
      </c>
    </row>
    <row r="211" spans="1:20" x14ac:dyDescent="0.25">
      <c r="A211" s="3"/>
      <c r="B211" s="31">
        <v>637027</v>
      </c>
      <c r="C211" s="36" t="s">
        <v>138</v>
      </c>
      <c r="D211" s="29">
        <v>10000</v>
      </c>
      <c r="E211" s="107">
        <v>10000</v>
      </c>
      <c r="F211" s="124">
        <v>10000</v>
      </c>
      <c r="G211" s="109">
        <v>10000</v>
      </c>
      <c r="H211" s="109">
        <v>10000</v>
      </c>
      <c r="I211" s="109">
        <v>10000</v>
      </c>
      <c r="J211" s="124">
        <v>6000</v>
      </c>
    </row>
    <row r="212" spans="1:20" x14ac:dyDescent="0.25">
      <c r="A212" s="3"/>
      <c r="B212" s="31">
        <v>637030</v>
      </c>
      <c r="C212" s="36" t="s">
        <v>139</v>
      </c>
      <c r="D212" s="29">
        <v>0</v>
      </c>
      <c r="E212" s="107">
        <v>0</v>
      </c>
      <c r="F212" s="109">
        <v>0</v>
      </c>
      <c r="G212" s="109">
        <v>0</v>
      </c>
      <c r="H212" s="109">
        <v>0</v>
      </c>
      <c r="I212" s="109">
        <v>0</v>
      </c>
      <c r="J212" s="109">
        <v>0</v>
      </c>
    </row>
    <row r="213" spans="1:20" x14ac:dyDescent="0.25">
      <c r="A213" s="3"/>
      <c r="B213" s="31">
        <v>637031</v>
      </c>
      <c r="C213" s="36" t="s">
        <v>140</v>
      </c>
      <c r="D213" s="29">
        <v>0</v>
      </c>
      <c r="E213" s="107">
        <v>0</v>
      </c>
      <c r="F213" s="109">
        <v>0</v>
      </c>
      <c r="G213" s="109">
        <v>0</v>
      </c>
      <c r="H213" s="109">
        <v>0</v>
      </c>
      <c r="I213" s="109">
        <v>0</v>
      </c>
      <c r="J213" s="109">
        <v>0</v>
      </c>
    </row>
    <row r="214" spans="1:20" x14ac:dyDescent="0.25">
      <c r="A214" s="3"/>
      <c r="B214" s="31">
        <v>637032</v>
      </c>
      <c r="C214" s="36" t="s">
        <v>141</v>
      </c>
      <c r="D214" s="29">
        <v>0</v>
      </c>
      <c r="E214" s="107">
        <v>0</v>
      </c>
      <c r="F214" s="109">
        <v>0</v>
      </c>
      <c r="G214" s="109">
        <v>0</v>
      </c>
      <c r="H214" s="109">
        <v>0</v>
      </c>
      <c r="I214" s="109">
        <v>0</v>
      </c>
      <c r="J214" s="109">
        <v>0</v>
      </c>
    </row>
    <row r="215" spans="1:20" x14ac:dyDescent="0.25">
      <c r="A215" s="3"/>
      <c r="B215" s="31" t="s">
        <v>498</v>
      </c>
      <c r="C215" s="36" t="s">
        <v>499</v>
      </c>
      <c r="D215" s="29"/>
      <c r="E215" s="107">
        <v>0</v>
      </c>
      <c r="F215" s="109">
        <v>0</v>
      </c>
      <c r="G215" s="109">
        <v>0</v>
      </c>
      <c r="H215" s="109">
        <v>0</v>
      </c>
      <c r="I215" s="109">
        <v>0</v>
      </c>
      <c r="J215" s="109">
        <v>0</v>
      </c>
    </row>
    <row r="216" spans="1:20" x14ac:dyDescent="0.25">
      <c r="A216" s="3"/>
      <c r="B216" s="31">
        <v>637035</v>
      </c>
      <c r="C216" s="36" t="s">
        <v>142</v>
      </c>
      <c r="D216" s="109">
        <v>1000</v>
      </c>
      <c r="E216" s="107">
        <v>1000</v>
      </c>
      <c r="F216" s="124">
        <v>1000</v>
      </c>
      <c r="G216" s="109">
        <v>1000</v>
      </c>
      <c r="H216" s="109">
        <v>1000</v>
      </c>
      <c r="I216" s="109">
        <v>1000</v>
      </c>
      <c r="J216" s="109">
        <v>1000</v>
      </c>
    </row>
    <row r="217" spans="1:20" x14ac:dyDescent="0.25">
      <c r="A217" s="3"/>
      <c r="B217" s="64">
        <v>642</v>
      </c>
      <c r="C217" s="66" t="s">
        <v>415</v>
      </c>
      <c r="D217" s="63">
        <f>D218+D220</f>
        <v>9546</v>
      </c>
      <c r="E217" s="63">
        <f>E218+E220+E219</f>
        <v>14565</v>
      </c>
      <c r="F217" s="63">
        <f>F218+F220</f>
        <v>5000</v>
      </c>
      <c r="G217" s="63">
        <f>SUM(G218:G219)</f>
        <v>7400</v>
      </c>
      <c r="H217" s="63">
        <f>SUM(H218:H219)</f>
        <v>8600</v>
      </c>
      <c r="I217" s="63">
        <f>SUM(I218:I222)</f>
        <v>10010</v>
      </c>
      <c r="J217" s="63">
        <f>SUM(J218:J223)</f>
        <v>10310</v>
      </c>
    </row>
    <row r="218" spans="1:20" x14ac:dyDescent="0.25">
      <c r="A218" s="3"/>
      <c r="B218" s="56">
        <v>642012</v>
      </c>
      <c r="C218" s="35" t="s">
        <v>416</v>
      </c>
      <c r="D218" s="134">
        <v>9546</v>
      </c>
      <c r="E218" s="134">
        <v>9546</v>
      </c>
      <c r="F218" s="134">
        <v>5000</v>
      </c>
      <c r="G218" s="134">
        <v>5000</v>
      </c>
      <c r="H218" s="134">
        <v>5000</v>
      </c>
      <c r="I218" s="134">
        <v>5000</v>
      </c>
      <c r="J218" s="128">
        <v>0</v>
      </c>
    </row>
    <row r="219" spans="1:20" x14ac:dyDescent="0.25">
      <c r="A219" s="3"/>
      <c r="B219" s="56">
        <v>642001</v>
      </c>
      <c r="C219" s="43" t="s">
        <v>534</v>
      </c>
      <c r="D219" s="135"/>
      <c r="E219" s="116">
        <v>3500</v>
      </c>
      <c r="F219" s="135"/>
      <c r="G219" s="138">
        <v>2400</v>
      </c>
      <c r="H219" s="138">
        <v>3600</v>
      </c>
      <c r="I219" s="138">
        <v>3600</v>
      </c>
      <c r="J219" s="60">
        <v>2400</v>
      </c>
      <c r="K219" s="139"/>
      <c r="L219" s="140"/>
      <c r="M219" s="141"/>
      <c r="N219" s="141"/>
      <c r="O219" s="141"/>
      <c r="P219" s="141"/>
      <c r="Q219" s="141"/>
      <c r="R219" s="141"/>
      <c r="S219" s="141"/>
      <c r="T219" s="141"/>
    </row>
    <row r="220" spans="1:20" x14ac:dyDescent="0.25">
      <c r="A220" s="3"/>
      <c r="B220" s="56">
        <v>642013</v>
      </c>
      <c r="C220" s="35" t="s">
        <v>417</v>
      </c>
      <c r="D220" s="90">
        <v>0</v>
      </c>
      <c r="E220" s="116">
        <v>1519</v>
      </c>
      <c r="F220" s="116"/>
      <c r="G220" s="116"/>
      <c r="H220" s="116"/>
      <c r="I220" s="138"/>
      <c r="J220" s="60">
        <v>5000</v>
      </c>
    </row>
    <row r="221" spans="1:20" x14ac:dyDescent="0.25">
      <c r="A221" s="3"/>
      <c r="B221" s="56" t="s">
        <v>574</v>
      </c>
      <c r="C221" s="35" t="s">
        <v>575</v>
      </c>
      <c r="D221" s="90"/>
      <c r="E221" s="116"/>
      <c r="F221" s="116"/>
      <c r="G221" s="116"/>
      <c r="H221" s="116"/>
      <c r="I221" s="60">
        <v>910</v>
      </c>
      <c r="J221" s="60">
        <v>910</v>
      </c>
    </row>
    <row r="222" spans="1:20" x14ac:dyDescent="0.25">
      <c r="A222" s="3"/>
      <c r="B222" s="56"/>
      <c r="C222" s="35" t="s">
        <v>585</v>
      </c>
      <c r="D222" s="90"/>
      <c r="E222" s="116"/>
      <c r="F222" s="116"/>
      <c r="G222" s="116"/>
      <c r="H222" s="116"/>
      <c r="I222" s="60">
        <v>500</v>
      </c>
      <c r="J222" s="60">
        <v>500</v>
      </c>
    </row>
    <row r="223" spans="1:20" x14ac:dyDescent="0.25">
      <c r="A223" s="3"/>
      <c r="B223" s="56" t="s">
        <v>588</v>
      </c>
      <c r="C223" s="35" t="s">
        <v>589</v>
      </c>
      <c r="D223" s="90"/>
      <c r="E223" s="116"/>
      <c r="F223" s="116"/>
      <c r="G223" s="116"/>
      <c r="H223" s="116"/>
      <c r="I223" s="60"/>
      <c r="J223" s="60">
        <v>1500</v>
      </c>
    </row>
    <row r="224" spans="1:20" x14ac:dyDescent="0.25">
      <c r="A224" s="3"/>
      <c r="B224" s="64">
        <v>651</v>
      </c>
      <c r="C224" s="66" t="s">
        <v>310</v>
      </c>
      <c r="D224" s="63">
        <f t="shared" ref="D224:I224" si="51">SUM(D225:D227)</f>
        <v>9793.76</v>
      </c>
      <c r="E224" s="63">
        <f t="shared" si="51"/>
        <v>9793.76</v>
      </c>
      <c r="F224" s="63">
        <f t="shared" si="51"/>
        <v>9489.6</v>
      </c>
      <c r="G224" s="63">
        <f t="shared" si="51"/>
        <v>9489.6</v>
      </c>
      <c r="H224" s="63">
        <f t="shared" si="51"/>
        <v>9489.6</v>
      </c>
      <c r="I224" s="63">
        <f t="shared" si="51"/>
        <v>16489.599999999999</v>
      </c>
      <c r="J224" s="63">
        <f t="shared" ref="J224" si="52">SUM(J225:J227)</f>
        <v>16489.599999999999</v>
      </c>
    </row>
    <row r="225" spans="1:10" x14ac:dyDescent="0.25">
      <c r="A225" s="13"/>
      <c r="B225" s="56">
        <v>651002</v>
      </c>
      <c r="C225" s="35" t="s">
        <v>143</v>
      </c>
      <c r="D225" s="116">
        <v>3000</v>
      </c>
      <c r="E225" s="116">
        <v>3000</v>
      </c>
      <c r="F225" s="128">
        <v>3000</v>
      </c>
      <c r="G225" s="116">
        <v>3000</v>
      </c>
      <c r="H225" s="116">
        <v>3000</v>
      </c>
      <c r="I225" s="128">
        <v>10000</v>
      </c>
      <c r="J225" s="134">
        <v>10000</v>
      </c>
    </row>
    <row r="226" spans="1:10" x14ac:dyDescent="0.25">
      <c r="A226" s="13"/>
      <c r="B226" s="56" t="s">
        <v>311</v>
      </c>
      <c r="C226" s="35" t="s">
        <v>202</v>
      </c>
      <c r="D226" s="116">
        <v>2835.59</v>
      </c>
      <c r="E226" s="116">
        <v>2835.59</v>
      </c>
      <c r="F226" s="128">
        <v>2624</v>
      </c>
      <c r="G226" s="116">
        <v>2624</v>
      </c>
      <c r="H226" s="116">
        <v>2624</v>
      </c>
      <c r="I226" s="116">
        <v>2624</v>
      </c>
      <c r="J226" s="116">
        <v>2624</v>
      </c>
    </row>
    <row r="227" spans="1:10" x14ac:dyDescent="0.25">
      <c r="A227" s="13"/>
      <c r="B227" s="56" t="s">
        <v>312</v>
      </c>
      <c r="C227" s="35" t="s">
        <v>203</v>
      </c>
      <c r="D227" s="116">
        <v>3958.17</v>
      </c>
      <c r="E227" s="116">
        <v>3958.17</v>
      </c>
      <c r="F227" s="128">
        <v>3865.6</v>
      </c>
      <c r="G227" s="116">
        <v>3865.6</v>
      </c>
      <c r="H227" s="116">
        <v>3865.6</v>
      </c>
      <c r="I227" s="116">
        <v>3865.6</v>
      </c>
      <c r="J227" s="116">
        <v>3865.6</v>
      </c>
    </row>
    <row r="228" spans="1:10" x14ac:dyDescent="0.25">
      <c r="A228" s="23" t="s">
        <v>29</v>
      </c>
      <c r="B228" s="54"/>
      <c r="C228" s="23"/>
      <c r="D228" s="38">
        <f t="shared" ref="D228:J228" si="53">D224+D217+D191+D188+D181+D175+D154+D120+D119+D101</f>
        <v>727167.15</v>
      </c>
      <c r="E228" s="38">
        <f t="shared" si="53"/>
        <v>811365.94</v>
      </c>
      <c r="F228" s="38">
        <f t="shared" si="53"/>
        <v>822735.96</v>
      </c>
      <c r="G228" s="38">
        <f t="shared" si="53"/>
        <v>845297.63</v>
      </c>
      <c r="H228" s="38">
        <f t="shared" si="53"/>
        <v>847486.82000000007</v>
      </c>
      <c r="I228" s="38">
        <f t="shared" si="53"/>
        <v>841906.82000000007</v>
      </c>
      <c r="J228" s="38">
        <f t="shared" si="53"/>
        <v>876837.63</v>
      </c>
    </row>
    <row r="229" spans="1:10" x14ac:dyDescent="0.25">
      <c r="A229" s="23" t="s">
        <v>255</v>
      </c>
      <c r="B229" s="54"/>
      <c r="C229" s="23"/>
      <c r="D229" s="38">
        <v>3400</v>
      </c>
      <c r="E229" s="38">
        <v>3400</v>
      </c>
      <c r="F229" s="131">
        <v>3400</v>
      </c>
      <c r="G229" s="38">
        <v>3400</v>
      </c>
      <c r="H229" s="38">
        <v>3400</v>
      </c>
      <c r="I229" s="131">
        <v>5000</v>
      </c>
      <c r="J229" s="131">
        <v>5400</v>
      </c>
    </row>
    <row r="230" spans="1:10" x14ac:dyDescent="0.25">
      <c r="A230" s="23" t="s">
        <v>531</v>
      </c>
      <c r="B230" s="54"/>
      <c r="C230" s="23"/>
      <c r="D230" s="38">
        <v>400</v>
      </c>
      <c r="E230" s="38">
        <v>400</v>
      </c>
      <c r="F230" s="131">
        <v>400</v>
      </c>
      <c r="G230" s="38">
        <v>400</v>
      </c>
      <c r="H230" s="38">
        <v>400</v>
      </c>
      <c r="I230" s="38">
        <v>400</v>
      </c>
      <c r="J230" s="131">
        <v>100</v>
      </c>
    </row>
    <row r="231" spans="1:10" x14ac:dyDescent="0.25">
      <c r="A231" s="23" t="s">
        <v>256</v>
      </c>
      <c r="B231" s="54"/>
      <c r="C231" s="23"/>
      <c r="D231" s="38">
        <v>6000</v>
      </c>
      <c r="E231" s="38">
        <v>6000</v>
      </c>
      <c r="F231" s="131">
        <v>6000</v>
      </c>
      <c r="G231" s="38">
        <v>6000</v>
      </c>
      <c r="H231" s="38">
        <v>6000</v>
      </c>
      <c r="I231" s="38">
        <v>6000</v>
      </c>
      <c r="J231" s="131">
        <v>6100</v>
      </c>
    </row>
    <row r="232" spans="1:10" x14ac:dyDescent="0.25">
      <c r="A232" s="23" t="s">
        <v>257</v>
      </c>
      <c r="B232" s="54"/>
      <c r="C232" s="23"/>
      <c r="D232" s="38">
        <v>0</v>
      </c>
      <c r="E232" s="38">
        <v>0</v>
      </c>
      <c r="F232" s="38">
        <v>0</v>
      </c>
      <c r="G232" s="38">
        <v>0</v>
      </c>
      <c r="H232" s="38">
        <v>0</v>
      </c>
      <c r="I232" s="38">
        <v>0</v>
      </c>
      <c r="J232" s="81">
        <v>0</v>
      </c>
    </row>
    <row r="233" spans="1:10" x14ac:dyDescent="0.25">
      <c r="A233" s="39" t="s">
        <v>30</v>
      </c>
      <c r="B233" s="57"/>
      <c r="C233" s="39"/>
      <c r="D233" s="40">
        <f t="shared" ref="D233:J233" si="54">D100+D228+D229+D230+D231+D232</f>
        <v>765967.15</v>
      </c>
      <c r="E233" s="40">
        <f t="shared" si="54"/>
        <v>849065.78999999992</v>
      </c>
      <c r="F233" s="40">
        <f t="shared" si="54"/>
        <v>863835.96</v>
      </c>
      <c r="G233" s="40">
        <f t="shared" si="54"/>
        <v>886397.63</v>
      </c>
      <c r="H233" s="40">
        <f t="shared" si="54"/>
        <v>888586.82000000007</v>
      </c>
      <c r="I233" s="40">
        <f t="shared" si="54"/>
        <v>894606.82000000007</v>
      </c>
      <c r="J233" s="40">
        <f t="shared" si="54"/>
        <v>929737.63</v>
      </c>
    </row>
    <row r="234" spans="1:10" x14ac:dyDescent="0.25">
      <c r="A234" s="3"/>
      <c r="B234" s="31">
        <v>621</v>
      </c>
      <c r="C234" s="36" t="s">
        <v>146</v>
      </c>
      <c r="D234" s="15">
        <v>1380</v>
      </c>
      <c r="E234" s="15">
        <v>1080</v>
      </c>
      <c r="F234" s="113">
        <v>1380</v>
      </c>
      <c r="G234" s="113">
        <v>1380</v>
      </c>
      <c r="H234" s="113">
        <v>1380</v>
      </c>
      <c r="I234" s="113">
        <v>1380</v>
      </c>
      <c r="J234" s="113">
        <v>1380</v>
      </c>
    </row>
    <row r="235" spans="1:10" x14ac:dyDescent="0.25">
      <c r="A235" s="3"/>
      <c r="B235" s="31">
        <v>625</v>
      </c>
      <c r="C235" s="36" t="s">
        <v>144</v>
      </c>
      <c r="D235" s="15">
        <v>3100</v>
      </c>
      <c r="E235" s="15">
        <v>2430</v>
      </c>
      <c r="F235" s="113">
        <v>3100</v>
      </c>
      <c r="G235" s="113">
        <v>3100</v>
      </c>
      <c r="H235" s="113">
        <v>3100</v>
      </c>
      <c r="I235" s="113">
        <v>3100</v>
      </c>
      <c r="J235" s="113">
        <v>3100</v>
      </c>
    </row>
    <row r="236" spans="1:10" x14ac:dyDescent="0.25">
      <c r="A236" s="3"/>
      <c r="B236" s="31">
        <v>637</v>
      </c>
      <c r="C236" s="36" t="s">
        <v>145</v>
      </c>
      <c r="D236" s="15">
        <v>13800</v>
      </c>
      <c r="E236" s="15">
        <v>10784</v>
      </c>
      <c r="F236" s="113">
        <v>13800</v>
      </c>
      <c r="G236" s="113">
        <v>13800</v>
      </c>
      <c r="H236" s="113">
        <v>13800</v>
      </c>
      <c r="I236" s="113">
        <v>13800</v>
      </c>
      <c r="J236" s="113">
        <v>13800</v>
      </c>
    </row>
    <row r="237" spans="1:10" x14ac:dyDescent="0.25">
      <c r="A237" s="23" t="s">
        <v>31</v>
      </c>
      <c r="B237" s="54"/>
      <c r="C237" s="23"/>
      <c r="D237" s="37">
        <f t="shared" ref="D237:I237" si="55">SUM(D234:D236)</f>
        <v>18280</v>
      </c>
      <c r="E237" s="37">
        <f t="shared" si="55"/>
        <v>14294</v>
      </c>
      <c r="F237" s="37">
        <f t="shared" si="55"/>
        <v>18280</v>
      </c>
      <c r="G237" s="37">
        <f t="shared" si="55"/>
        <v>18280</v>
      </c>
      <c r="H237" s="37">
        <f t="shared" si="55"/>
        <v>18280</v>
      </c>
      <c r="I237" s="37">
        <f t="shared" si="55"/>
        <v>18280</v>
      </c>
      <c r="J237" s="37">
        <f t="shared" ref="J237" si="56">SUM(J234:J236)</f>
        <v>18280</v>
      </c>
    </row>
    <row r="238" spans="1:10" x14ac:dyDescent="0.25">
      <c r="A238" s="23" t="s">
        <v>32</v>
      </c>
      <c r="B238" s="54"/>
      <c r="C238" s="23"/>
      <c r="D238" s="96">
        <v>2500</v>
      </c>
      <c r="E238" s="136">
        <v>7265.16</v>
      </c>
      <c r="F238" s="96">
        <v>2500</v>
      </c>
      <c r="G238" s="96">
        <v>2500</v>
      </c>
      <c r="H238" s="96">
        <v>2500</v>
      </c>
      <c r="I238" s="96">
        <v>2500</v>
      </c>
      <c r="J238" s="96">
        <v>2500</v>
      </c>
    </row>
    <row r="239" spans="1:10" x14ac:dyDescent="0.25">
      <c r="A239" s="39" t="s">
        <v>33</v>
      </c>
      <c r="B239" s="57"/>
      <c r="C239" s="39"/>
      <c r="D239" s="40">
        <f t="shared" ref="D239:I239" si="57">D237+D238</f>
        <v>20780</v>
      </c>
      <c r="E239" s="40">
        <f t="shared" si="57"/>
        <v>21559.16</v>
      </c>
      <c r="F239" s="40">
        <f t="shared" si="57"/>
        <v>20780</v>
      </c>
      <c r="G239" s="40">
        <f t="shared" si="57"/>
        <v>20780</v>
      </c>
      <c r="H239" s="40">
        <f t="shared" si="57"/>
        <v>20780</v>
      </c>
      <c r="I239" s="40">
        <f t="shared" si="57"/>
        <v>20780</v>
      </c>
      <c r="J239" s="40">
        <f t="shared" ref="J239" si="58">J237+J238</f>
        <v>20780</v>
      </c>
    </row>
    <row r="240" spans="1:10" x14ac:dyDescent="0.25">
      <c r="A240" s="3"/>
      <c r="B240" s="31" t="s">
        <v>317</v>
      </c>
      <c r="C240" s="36" t="s">
        <v>147</v>
      </c>
      <c r="D240" s="111">
        <v>1270</v>
      </c>
      <c r="E240" s="122">
        <v>1625.81</v>
      </c>
      <c r="F240" s="132">
        <v>1701</v>
      </c>
      <c r="G240" s="111">
        <v>1701</v>
      </c>
      <c r="H240" s="111">
        <v>1701</v>
      </c>
      <c r="I240" s="111">
        <v>1701</v>
      </c>
      <c r="J240" s="111">
        <v>1701</v>
      </c>
    </row>
    <row r="241" spans="1:10" x14ac:dyDescent="0.25">
      <c r="A241" s="3"/>
      <c r="B241" s="31" t="s">
        <v>318</v>
      </c>
      <c r="C241" s="36" t="s">
        <v>148</v>
      </c>
      <c r="D241" s="111">
        <v>210</v>
      </c>
      <c r="E241" s="122">
        <v>210</v>
      </c>
      <c r="F241" s="132">
        <v>210</v>
      </c>
      <c r="G241" s="111">
        <v>210</v>
      </c>
      <c r="H241" s="111">
        <v>210</v>
      </c>
      <c r="I241" s="111">
        <v>210</v>
      </c>
      <c r="J241" s="111">
        <v>210</v>
      </c>
    </row>
    <row r="242" spans="1:10" x14ac:dyDescent="0.25">
      <c r="A242" s="3"/>
      <c r="B242" s="31" t="s">
        <v>321</v>
      </c>
      <c r="C242" s="36" t="s">
        <v>320</v>
      </c>
      <c r="D242" s="111">
        <v>3495</v>
      </c>
      <c r="E242" s="122">
        <v>3495</v>
      </c>
      <c r="F242" s="132">
        <v>3936</v>
      </c>
      <c r="G242" s="111">
        <v>3936</v>
      </c>
      <c r="H242" s="111">
        <v>3936</v>
      </c>
      <c r="I242" s="111">
        <v>3936</v>
      </c>
      <c r="J242" s="111">
        <v>3936</v>
      </c>
    </row>
    <row r="243" spans="1:10" x14ac:dyDescent="0.25">
      <c r="A243" s="23" t="s">
        <v>37</v>
      </c>
      <c r="B243" s="54"/>
      <c r="C243" s="23"/>
      <c r="D243" s="38">
        <f t="shared" ref="D243:I243" si="59">SUM(D240:D242)</f>
        <v>4975</v>
      </c>
      <c r="E243" s="38">
        <f t="shared" si="59"/>
        <v>5330.8099999999995</v>
      </c>
      <c r="F243" s="38">
        <f t="shared" si="59"/>
        <v>5847</v>
      </c>
      <c r="G243" s="38">
        <f t="shared" si="59"/>
        <v>5847</v>
      </c>
      <c r="H243" s="38">
        <f t="shared" si="59"/>
        <v>5847</v>
      </c>
      <c r="I243" s="38">
        <f t="shared" si="59"/>
        <v>5847</v>
      </c>
      <c r="J243" s="38">
        <f t="shared" ref="J243" si="60">SUM(J240:J242)</f>
        <v>5847</v>
      </c>
    </row>
    <row r="244" spans="1:10" x14ac:dyDescent="0.25">
      <c r="A244" s="3"/>
      <c r="B244" s="31" t="s">
        <v>316</v>
      </c>
      <c r="C244" s="36" t="s">
        <v>149</v>
      </c>
      <c r="D244" s="15">
        <v>150</v>
      </c>
      <c r="E244" s="15">
        <v>150</v>
      </c>
      <c r="F244" s="132">
        <v>1000</v>
      </c>
      <c r="G244" s="111">
        <v>1000</v>
      </c>
      <c r="H244" s="111">
        <v>1000</v>
      </c>
      <c r="I244" s="111">
        <v>1000</v>
      </c>
      <c r="J244" s="132">
        <v>620</v>
      </c>
    </row>
    <row r="245" spans="1:10" x14ac:dyDescent="0.25">
      <c r="A245" s="23" t="s">
        <v>38</v>
      </c>
      <c r="B245" s="54"/>
      <c r="C245" s="23"/>
      <c r="D245" s="38">
        <f t="shared" ref="D245:I245" si="61">D244</f>
        <v>150</v>
      </c>
      <c r="E245" s="38">
        <f t="shared" si="61"/>
        <v>150</v>
      </c>
      <c r="F245" s="38">
        <f t="shared" si="61"/>
        <v>1000</v>
      </c>
      <c r="G245" s="38">
        <f t="shared" si="61"/>
        <v>1000</v>
      </c>
      <c r="H245" s="38">
        <f t="shared" si="61"/>
        <v>1000</v>
      </c>
      <c r="I245" s="38">
        <f t="shared" si="61"/>
        <v>1000</v>
      </c>
      <c r="J245" s="38">
        <f t="shared" ref="J245" si="62">J244</f>
        <v>620</v>
      </c>
    </row>
    <row r="246" spans="1:10" x14ac:dyDescent="0.25">
      <c r="A246" s="3"/>
      <c r="B246" s="31" t="s">
        <v>313</v>
      </c>
      <c r="C246" s="36" t="s">
        <v>221</v>
      </c>
      <c r="D246" s="111">
        <v>3500</v>
      </c>
      <c r="E246" s="137">
        <v>5000</v>
      </c>
      <c r="F246" s="132">
        <v>4900</v>
      </c>
      <c r="G246" s="111">
        <v>4900</v>
      </c>
      <c r="H246" s="111">
        <v>4900</v>
      </c>
      <c r="I246" s="124">
        <v>10000</v>
      </c>
      <c r="J246" s="124">
        <v>10000</v>
      </c>
    </row>
    <row r="247" spans="1:10" x14ac:dyDescent="0.25">
      <c r="A247" s="3"/>
      <c r="B247" s="31" t="s">
        <v>314</v>
      </c>
      <c r="C247" s="36" t="s">
        <v>150</v>
      </c>
      <c r="D247" s="111">
        <v>400</v>
      </c>
      <c r="E247" s="137">
        <v>150</v>
      </c>
      <c r="F247" s="132">
        <v>100</v>
      </c>
      <c r="G247" s="111">
        <v>100</v>
      </c>
      <c r="H247" s="111">
        <v>100</v>
      </c>
      <c r="I247" s="111">
        <v>100</v>
      </c>
      <c r="J247" s="111">
        <v>100</v>
      </c>
    </row>
    <row r="248" spans="1:10" x14ac:dyDescent="0.25">
      <c r="A248" s="3"/>
      <c r="B248" s="31" t="s">
        <v>315</v>
      </c>
      <c r="C248" s="36" t="s">
        <v>151</v>
      </c>
      <c r="D248" s="111">
        <v>3000</v>
      </c>
      <c r="E248" s="137">
        <v>3000</v>
      </c>
      <c r="F248" s="132">
        <v>3000</v>
      </c>
      <c r="G248" s="111">
        <v>4320</v>
      </c>
      <c r="H248" s="111">
        <v>4320</v>
      </c>
      <c r="I248" s="111">
        <v>4320</v>
      </c>
      <c r="J248" s="111">
        <v>4320</v>
      </c>
    </row>
    <row r="249" spans="1:10" x14ac:dyDescent="0.25">
      <c r="A249" s="23" t="s">
        <v>35</v>
      </c>
      <c r="B249" s="54"/>
      <c r="C249" s="23"/>
      <c r="D249" s="81">
        <f t="shared" ref="D249" si="63">SUM(D246:D248)</f>
        <v>6900</v>
      </c>
      <c r="E249" s="81">
        <f t="shared" ref="E249:G249" si="64">SUM(E246:E248)</f>
        <v>8150</v>
      </c>
      <c r="F249" s="81">
        <f t="shared" si="64"/>
        <v>8000</v>
      </c>
      <c r="G249" s="81">
        <f t="shared" si="64"/>
        <v>9320</v>
      </c>
      <c r="H249" s="81">
        <f t="shared" ref="H249:I249" si="65">SUM(H246:H248)</f>
        <v>9320</v>
      </c>
      <c r="I249" s="81">
        <f t="shared" si="65"/>
        <v>14420</v>
      </c>
      <c r="J249" s="81">
        <f t="shared" ref="J249" si="66">SUM(J246:J248)</f>
        <v>14420</v>
      </c>
    </row>
    <row r="250" spans="1:10" x14ac:dyDescent="0.25">
      <c r="A250" s="3"/>
      <c r="B250" s="31" t="s">
        <v>319</v>
      </c>
      <c r="C250" s="36" t="s">
        <v>152</v>
      </c>
      <c r="D250" s="15">
        <v>500</v>
      </c>
      <c r="E250" s="137">
        <v>1400</v>
      </c>
      <c r="F250" s="132">
        <v>500</v>
      </c>
      <c r="G250" s="111">
        <v>500</v>
      </c>
      <c r="H250" s="111">
        <v>500</v>
      </c>
      <c r="I250" s="111">
        <v>500</v>
      </c>
      <c r="J250" s="132">
        <v>0</v>
      </c>
    </row>
    <row r="251" spans="1:10" x14ac:dyDescent="0.25">
      <c r="A251" s="23" t="s">
        <v>36</v>
      </c>
      <c r="B251" s="54"/>
      <c r="C251" s="23"/>
      <c r="D251" s="38">
        <f t="shared" ref="D251:I251" si="67">D250</f>
        <v>500</v>
      </c>
      <c r="E251" s="38">
        <f t="shared" si="67"/>
        <v>1400</v>
      </c>
      <c r="F251" s="38">
        <f t="shared" si="67"/>
        <v>500</v>
      </c>
      <c r="G251" s="38">
        <f t="shared" si="67"/>
        <v>500</v>
      </c>
      <c r="H251" s="38">
        <f t="shared" si="67"/>
        <v>500</v>
      </c>
      <c r="I251" s="38">
        <f t="shared" si="67"/>
        <v>500</v>
      </c>
      <c r="J251" s="38">
        <f t="shared" ref="J251" si="68">J250</f>
        <v>0</v>
      </c>
    </row>
    <row r="252" spans="1:10" x14ac:dyDescent="0.25">
      <c r="A252" s="39" t="s">
        <v>34</v>
      </c>
      <c r="B252" s="57"/>
      <c r="C252" s="39"/>
      <c r="D252" s="40">
        <f t="shared" ref="D252:I252" si="69">D243+D245+D249+D251</f>
        <v>12525</v>
      </c>
      <c r="E252" s="40">
        <f t="shared" si="69"/>
        <v>15030.81</v>
      </c>
      <c r="F252" s="40">
        <f t="shared" si="69"/>
        <v>15347</v>
      </c>
      <c r="G252" s="40">
        <f t="shared" si="69"/>
        <v>16667</v>
      </c>
      <c r="H252" s="40">
        <f t="shared" si="69"/>
        <v>16667</v>
      </c>
      <c r="I252" s="40">
        <f t="shared" si="69"/>
        <v>21767</v>
      </c>
      <c r="J252" s="40">
        <f t="shared" ref="J252" si="70">J243+J245+J249+J251</f>
        <v>20887</v>
      </c>
    </row>
    <row r="253" spans="1:10" x14ac:dyDescent="0.25">
      <c r="A253" s="3"/>
      <c r="B253" s="31" t="s">
        <v>322</v>
      </c>
      <c r="C253" s="31" t="s">
        <v>156</v>
      </c>
      <c r="D253" s="111">
        <v>300</v>
      </c>
      <c r="E253" s="137">
        <v>600</v>
      </c>
      <c r="F253" s="132">
        <v>300</v>
      </c>
      <c r="G253" s="111">
        <v>500</v>
      </c>
      <c r="H253" s="111">
        <v>500</v>
      </c>
      <c r="I253" s="111">
        <v>500</v>
      </c>
      <c r="J253" s="111">
        <v>500</v>
      </c>
    </row>
    <row r="254" spans="1:10" x14ac:dyDescent="0.25">
      <c r="A254" s="3"/>
      <c r="B254" s="31" t="s">
        <v>323</v>
      </c>
      <c r="C254" s="31" t="s">
        <v>155</v>
      </c>
      <c r="D254" s="111">
        <v>600</v>
      </c>
      <c r="E254" s="137">
        <v>900</v>
      </c>
      <c r="F254" s="132">
        <v>600</v>
      </c>
      <c r="G254" s="111">
        <v>600</v>
      </c>
      <c r="H254" s="111">
        <v>600</v>
      </c>
      <c r="I254" s="111">
        <v>600</v>
      </c>
      <c r="J254" s="111">
        <v>600</v>
      </c>
    </row>
    <row r="255" spans="1:10" x14ac:dyDescent="0.25">
      <c r="A255" s="3"/>
      <c r="B255" s="31" t="s">
        <v>523</v>
      </c>
      <c r="C255" s="31" t="s">
        <v>104</v>
      </c>
      <c r="D255" s="111">
        <v>50</v>
      </c>
      <c r="E255" s="137">
        <v>50</v>
      </c>
      <c r="F255" s="132">
        <v>50</v>
      </c>
      <c r="G255" s="111">
        <v>1500</v>
      </c>
      <c r="H255" s="111">
        <v>1500</v>
      </c>
      <c r="I255" s="111">
        <v>1500</v>
      </c>
      <c r="J255" s="111">
        <v>1500</v>
      </c>
    </row>
    <row r="256" spans="1:10" x14ac:dyDescent="0.25">
      <c r="A256" s="3"/>
      <c r="B256" s="31" t="s">
        <v>522</v>
      </c>
      <c r="C256" s="31" t="s">
        <v>158</v>
      </c>
      <c r="D256" s="111">
        <v>300</v>
      </c>
      <c r="E256" s="137">
        <v>700</v>
      </c>
      <c r="F256" s="132">
        <v>300</v>
      </c>
      <c r="G256" s="111">
        <v>300</v>
      </c>
      <c r="H256" s="111">
        <v>300</v>
      </c>
      <c r="I256" s="111">
        <v>300</v>
      </c>
      <c r="J256" s="111">
        <v>300</v>
      </c>
    </row>
    <row r="257" spans="1:10" x14ac:dyDescent="0.25">
      <c r="A257" s="3"/>
      <c r="B257" s="31" t="s">
        <v>521</v>
      </c>
      <c r="C257" s="31" t="s">
        <v>366</v>
      </c>
      <c r="D257" s="111">
        <v>500</v>
      </c>
      <c r="E257" s="137">
        <v>200</v>
      </c>
      <c r="F257" s="132">
        <v>500</v>
      </c>
      <c r="G257" s="111">
        <v>500</v>
      </c>
      <c r="H257" s="111">
        <v>500</v>
      </c>
      <c r="I257" s="111">
        <v>500</v>
      </c>
      <c r="J257" s="111">
        <v>500</v>
      </c>
    </row>
    <row r="258" spans="1:10" x14ac:dyDescent="0.25">
      <c r="A258" s="3"/>
      <c r="B258" s="31" t="s">
        <v>524</v>
      </c>
      <c r="C258" s="31" t="s">
        <v>115</v>
      </c>
      <c r="D258" s="123">
        <v>1320</v>
      </c>
      <c r="E258" s="122">
        <v>1200</v>
      </c>
      <c r="F258" s="132">
        <v>0</v>
      </c>
      <c r="G258" s="132">
        <v>1400</v>
      </c>
      <c r="H258" s="132">
        <v>1400</v>
      </c>
      <c r="I258" s="110">
        <v>1400</v>
      </c>
      <c r="J258" s="110">
        <v>1400</v>
      </c>
    </row>
    <row r="259" spans="1:10" x14ac:dyDescent="0.25">
      <c r="A259" s="3"/>
      <c r="B259" s="31" t="s">
        <v>324</v>
      </c>
      <c r="C259" s="31" t="s">
        <v>154</v>
      </c>
      <c r="D259" s="111">
        <v>1000</v>
      </c>
      <c r="E259" s="137">
        <v>0</v>
      </c>
      <c r="F259" s="132">
        <v>1000</v>
      </c>
      <c r="G259" s="111">
        <v>1000</v>
      </c>
      <c r="H259" s="111">
        <v>1000</v>
      </c>
      <c r="I259" s="111">
        <v>1000</v>
      </c>
      <c r="J259" s="132">
        <v>0</v>
      </c>
    </row>
    <row r="260" spans="1:10" x14ac:dyDescent="0.25">
      <c r="A260" s="23" t="s">
        <v>39</v>
      </c>
      <c r="B260" s="54"/>
      <c r="C260" s="23"/>
      <c r="D260" s="37">
        <f t="shared" ref="D260:I260" si="71">SUM(D253:D259)</f>
        <v>4070</v>
      </c>
      <c r="E260" s="37">
        <f t="shared" si="71"/>
        <v>3650</v>
      </c>
      <c r="F260" s="37">
        <f t="shared" si="71"/>
        <v>2750</v>
      </c>
      <c r="G260" s="37">
        <f t="shared" si="71"/>
        <v>5800</v>
      </c>
      <c r="H260" s="37">
        <f t="shared" si="71"/>
        <v>5800</v>
      </c>
      <c r="I260" s="37">
        <f t="shared" si="71"/>
        <v>5800</v>
      </c>
      <c r="J260" s="37">
        <f t="shared" ref="J260" si="72">SUM(J253:J259)</f>
        <v>4800</v>
      </c>
    </row>
    <row r="261" spans="1:10" x14ac:dyDescent="0.25">
      <c r="A261" s="23"/>
      <c r="B261" s="31" t="s">
        <v>423</v>
      </c>
      <c r="C261" s="28" t="s">
        <v>424</v>
      </c>
      <c r="D261" s="111">
        <v>0</v>
      </c>
      <c r="E261" s="122">
        <v>0</v>
      </c>
      <c r="F261" s="132">
        <v>0</v>
      </c>
      <c r="G261" s="111">
        <v>0</v>
      </c>
      <c r="H261" s="111">
        <v>0</v>
      </c>
      <c r="I261" s="111">
        <v>0</v>
      </c>
      <c r="J261" s="110">
        <v>0</v>
      </c>
    </row>
    <row r="262" spans="1:10" x14ac:dyDescent="0.25">
      <c r="A262" s="3"/>
      <c r="B262" s="31" t="s">
        <v>325</v>
      </c>
      <c r="C262" s="31" t="s">
        <v>84</v>
      </c>
      <c r="D262" s="111">
        <v>5100</v>
      </c>
      <c r="E262" s="122">
        <v>7500</v>
      </c>
      <c r="F262" s="132">
        <v>7500</v>
      </c>
      <c r="G262" s="111">
        <v>7500</v>
      </c>
      <c r="H262" s="111">
        <v>7500</v>
      </c>
      <c r="I262" s="132">
        <v>15000</v>
      </c>
      <c r="J262" s="110">
        <v>15000</v>
      </c>
    </row>
    <row r="263" spans="1:10" x14ac:dyDescent="0.25">
      <c r="A263" s="3"/>
      <c r="B263" s="31" t="s">
        <v>326</v>
      </c>
      <c r="C263" s="31" t="s">
        <v>157</v>
      </c>
      <c r="D263" s="111">
        <v>100</v>
      </c>
      <c r="E263" s="122">
        <v>100</v>
      </c>
      <c r="F263" s="132">
        <v>100</v>
      </c>
      <c r="G263" s="111">
        <v>100</v>
      </c>
      <c r="H263" s="111">
        <v>100</v>
      </c>
      <c r="I263" s="111">
        <v>100</v>
      </c>
      <c r="J263" s="110">
        <v>100</v>
      </c>
    </row>
    <row r="264" spans="1:10" x14ac:dyDescent="0.25">
      <c r="A264" s="3"/>
      <c r="B264" s="31" t="s">
        <v>327</v>
      </c>
      <c r="C264" s="31" t="s">
        <v>104</v>
      </c>
      <c r="D264" s="111">
        <v>50</v>
      </c>
      <c r="E264" s="122">
        <v>500</v>
      </c>
      <c r="F264" s="132">
        <v>500</v>
      </c>
      <c r="G264" s="111">
        <v>500</v>
      </c>
      <c r="H264" s="111">
        <v>500</v>
      </c>
      <c r="I264" s="132">
        <v>1500</v>
      </c>
      <c r="J264" s="110">
        <v>1500</v>
      </c>
    </row>
    <row r="265" spans="1:10" x14ac:dyDescent="0.25">
      <c r="A265" s="3"/>
      <c r="B265" s="31" t="s">
        <v>328</v>
      </c>
      <c r="C265" s="31" t="s">
        <v>114</v>
      </c>
      <c r="D265" s="111">
        <v>0</v>
      </c>
      <c r="E265" s="122">
        <v>160</v>
      </c>
      <c r="F265" s="132">
        <v>0</v>
      </c>
      <c r="G265" s="111">
        <v>0</v>
      </c>
      <c r="H265" s="111">
        <v>0</v>
      </c>
      <c r="I265" s="132">
        <v>200</v>
      </c>
      <c r="J265" s="110">
        <v>200</v>
      </c>
    </row>
    <row r="266" spans="1:10" x14ac:dyDescent="0.25">
      <c r="A266" s="3"/>
      <c r="B266" s="31" t="s">
        <v>329</v>
      </c>
      <c r="C266" s="31" t="s">
        <v>153</v>
      </c>
      <c r="D266" s="111">
        <v>800</v>
      </c>
      <c r="E266" s="122">
        <v>500</v>
      </c>
      <c r="F266" s="132">
        <v>1000</v>
      </c>
      <c r="G266" s="111">
        <v>1000</v>
      </c>
      <c r="H266" s="111">
        <v>1000</v>
      </c>
      <c r="I266" s="111">
        <v>1000</v>
      </c>
      <c r="J266" s="110">
        <v>1000</v>
      </c>
    </row>
    <row r="267" spans="1:10" x14ac:dyDescent="0.25">
      <c r="A267" s="3"/>
      <c r="B267" s="31" t="s">
        <v>330</v>
      </c>
      <c r="C267" s="31" t="s">
        <v>158</v>
      </c>
      <c r="D267" s="111">
        <v>0</v>
      </c>
      <c r="E267" s="122">
        <v>1000</v>
      </c>
      <c r="F267" s="132">
        <v>0</v>
      </c>
      <c r="G267" s="111">
        <v>0</v>
      </c>
      <c r="H267" s="111">
        <v>0</v>
      </c>
      <c r="I267" s="132">
        <v>230</v>
      </c>
      <c r="J267" s="110">
        <v>230</v>
      </c>
    </row>
    <row r="268" spans="1:10" x14ac:dyDescent="0.25">
      <c r="A268" s="3"/>
      <c r="B268" s="31" t="s">
        <v>331</v>
      </c>
      <c r="C268" s="28" t="s">
        <v>119</v>
      </c>
      <c r="D268" s="111">
        <v>0</v>
      </c>
      <c r="E268" s="122">
        <v>0</v>
      </c>
      <c r="F268" s="132">
        <v>0</v>
      </c>
      <c r="G268" s="111">
        <v>0</v>
      </c>
      <c r="H268" s="111">
        <v>0</v>
      </c>
      <c r="I268" s="111">
        <v>0</v>
      </c>
      <c r="J268" s="110">
        <v>0</v>
      </c>
    </row>
    <row r="269" spans="1:10" x14ac:dyDescent="0.25">
      <c r="A269" s="3"/>
      <c r="B269" s="31" t="s">
        <v>332</v>
      </c>
      <c r="C269" s="28" t="s">
        <v>125</v>
      </c>
      <c r="D269" s="111">
        <v>200</v>
      </c>
      <c r="E269" s="122">
        <v>680</v>
      </c>
      <c r="F269" s="132">
        <v>500</v>
      </c>
      <c r="G269" s="111">
        <v>500</v>
      </c>
      <c r="H269" s="111">
        <v>500</v>
      </c>
      <c r="I269" s="132">
        <v>1060</v>
      </c>
      <c r="J269" s="110">
        <v>1060</v>
      </c>
    </row>
    <row r="270" spans="1:10" x14ac:dyDescent="0.25">
      <c r="A270" s="3"/>
      <c r="B270" s="31" t="s">
        <v>333</v>
      </c>
      <c r="C270" s="28" t="s">
        <v>159</v>
      </c>
      <c r="D270" s="111">
        <v>0</v>
      </c>
      <c r="E270" s="122">
        <v>0</v>
      </c>
      <c r="F270" s="132">
        <v>1000</v>
      </c>
      <c r="G270" s="111">
        <v>1000</v>
      </c>
      <c r="H270" s="111">
        <v>1000</v>
      </c>
      <c r="I270" s="111">
        <v>1000</v>
      </c>
      <c r="J270" s="110">
        <v>1000</v>
      </c>
    </row>
    <row r="271" spans="1:10" x14ac:dyDescent="0.25">
      <c r="A271" s="3"/>
      <c r="B271" s="31" t="s">
        <v>334</v>
      </c>
      <c r="C271" s="28" t="s">
        <v>126</v>
      </c>
      <c r="D271" s="111">
        <v>300</v>
      </c>
      <c r="E271" s="122">
        <v>200</v>
      </c>
      <c r="F271" s="132">
        <v>2000</v>
      </c>
      <c r="G271" s="111">
        <v>2000</v>
      </c>
      <c r="H271" s="111">
        <v>2000</v>
      </c>
      <c r="I271" s="111">
        <v>2000</v>
      </c>
      <c r="J271" s="110">
        <v>2000</v>
      </c>
    </row>
    <row r="272" spans="1:10" x14ac:dyDescent="0.25">
      <c r="A272" s="3"/>
      <c r="B272" s="31" t="s">
        <v>335</v>
      </c>
      <c r="C272" s="28" t="s">
        <v>129</v>
      </c>
      <c r="D272" s="111">
        <v>50</v>
      </c>
      <c r="E272" s="122">
        <v>100</v>
      </c>
      <c r="F272" s="132">
        <v>0</v>
      </c>
      <c r="G272" s="111">
        <v>0</v>
      </c>
      <c r="H272" s="111">
        <v>0</v>
      </c>
      <c r="I272" s="132">
        <v>185</v>
      </c>
      <c r="J272" s="110">
        <v>185</v>
      </c>
    </row>
    <row r="273" spans="1:11" x14ac:dyDescent="0.25">
      <c r="A273" s="3"/>
      <c r="B273" s="31" t="s">
        <v>500</v>
      </c>
      <c r="C273" s="28" t="s">
        <v>182</v>
      </c>
      <c r="D273" s="111">
        <v>10</v>
      </c>
      <c r="E273" s="122">
        <v>10</v>
      </c>
      <c r="F273" s="132">
        <v>0</v>
      </c>
      <c r="G273" s="111">
        <v>0</v>
      </c>
      <c r="H273" s="111">
        <v>0</v>
      </c>
      <c r="I273" s="111">
        <v>0</v>
      </c>
      <c r="J273" s="110">
        <v>0</v>
      </c>
    </row>
    <row r="274" spans="1:11" x14ac:dyDescent="0.25">
      <c r="A274" s="3"/>
      <c r="B274" s="31" t="s">
        <v>434</v>
      </c>
      <c r="C274" s="28" t="s">
        <v>435</v>
      </c>
      <c r="D274" s="111">
        <v>0</v>
      </c>
      <c r="E274" s="122">
        <v>0</v>
      </c>
      <c r="F274" s="132">
        <v>0</v>
      </c>
      <c r="G274" s="111">
        <v>0</v>
      </c>
      <c r="H274" s="111">
        <v>0</v>
      </c>
      <c r="I274" s="111">
        <v>0</v>
      </c>
      <c r="J274" s="110">
        <v>0</v>
      </c>
    </row>
    <row r="275" spans="1:11" x14ac:dyDescent="0.25">
      <c r="A275" s="23" t="s">
        <v>40</v>
      </c>
      <c r="B275" s="54"/>
      <c r="C275" s="23"/>
      <c r="D275" s="37">
        <f t="shared" ref="D275:I275" si="73">SUM(D261:D274)</f>
        <v>6610</v>
      </c>
      <c r="E275" s="37">
        <f t="shared" si="73"/>
        <v>10750</v>
      </c>
      <c r="F275" s="37">
        <f t="shared" si="73"/>
        <v>12600</v>
      </c>
      <c r="G275" s="37">
        <f t="shared" si="73"/>
        <v>12600</v>
      </c>
      <c r="H275" s="37">
        <f t="shared" si="73"/>
        <v>12600</v>
      </c>
      <c r="I275" s="37">
        <f t="shared" si="73"/>
        <v>22275</v>
      </c>
      <c r="J275" s="37">
        <f t="shared" ref="J275" si="74">SUM(J261:J274)</f>
        <v>22275</v>
      </c>
    </row>
    <row r="276" spans="1:11" x14ac:dyDescent="0.25">
      <c r="A276" s="39" t="s">
        <v>41</v>
      </c>
      <c r="B276" s="57"/>
      <c r="C276" s="39"/>
      <c r="D276" s="42">
        <f t="shared" ref="D276:I276" si="75">D260+D275</f>
        <v>10680</v>
      </c>
      <c r="E276" s="42">
        <f t="shared" si="75"/>
        <v>14400</v>
      </c>
      <c r="F276" s="42">
        <f t="shared" si="75"/>
        <v>15350</v>
      </c>
      <c r="G276" s="42">
        <f t="shared" si="75"/>
        <v>18400</v>
      </c>
      <c r="H276" s="42">
        <f t="shared" si="75"/>
        <v>18400</v>
      </c>
      <c r="I276" s="42">
        <f t="shared" si="75"/>
        <v>28075</v>
      </c>
      <c r="J276" s="42">
        <f t="shared" ref="J276" si="76">J260+J275</f>
        <v>27075</v>
      </c>
    </row>
    <row r="277" spans="1:11" x14ac:dyDescent="0.25">
      <c r="A277" s="3"/>
      <c r="B277" s="31" t="s">
        <v>336</v>
      </c>
      <c r="C277" s="28" t="s">
        <v>160</v>
      </c>
      <c r="D277" s="29">
        <v>4000</v>
      </c>
      <c r="E277" s="107">
        <v>2965.2</v>
      </c>
      <c r="F277" s="124">
        <v>4000</v>
      </c>
      <c r="G277" s="109">
        <v>4000</v>
      </c>
      <c r="H277" s="109">
        <v>4000</v>
      </c>
      <c r="I277" s="109">
        <v>4000</v>
      </c>
      <c r="J277" s="109">
        <v>4000</v>
      </c>
    </row>
    <row r="278" spans="1:11" x14ac:dyDescent="0.25">
      <c r="A278" s="3"/>
      <c r="B278" s="31">
        <v>637004</v>
      </c>
      <c r="C278" s="34" t="s">
        <v>126</v>
      </c>
      <c r="D278" s="29">
        <f t="shared" ref="D278" si="77">SUM(D279:D282)</f>
        <v>80130</v>
      </c>
      <c r="E278" s="29">
        <f t="shared" ref="E278:G278" si="78">SUM(E279:E282)</f>
        <v>74248.81</v>
      </c>
      <c r="F278" s="112">
        <f t="shared" si="78"/>
        <v>88230</v>
      </c>
      <c r="G278" s="112">
        <f t="shared" si="78"/>
        <v>88230</v>
      </c>
      <c r="H278" s="112">
        <f t="shared" ref="H278:I278" si="79">SUM(H279:H282)</f>
        <v>88230</v>
      </c>
      <c r="I278" s="112">
        <f t="shared" si="79"/>
        <v>88230</v>
      </c>
      <c r="J278" s="112">
        <f t="shared" ref="J278" si="80">SUM(J279:J282)</f>
        <v>88230</v>
      </c>
    </row>
    <row r="279" spans="1:11" x14ac:dyDescent="0.25">
      <c r="A279" s="3"/>
      <c r="B279" s="91" t="s">
        <v>337</v>
      </c>
      <c r="C279" s="43" t="s">
        <v>161</v>
      </c>
      <c r="D279" s="116">
        <v>330</v>
      </c>
      <c r="E279" s="116">
        <v>330</v>
      </c>
      <c r="F279" s="128">
        <v>330</v>
      </c>
      <c r="G279" s="116">
        <v>330</v>
      </c>
      <c r="H279" s="116">
        <v>330</v>
      </c>
      <c r="I279" s="116">
        <v>330</v>
      </c>
      <c r="J279" s="116">
        <v>330</v>
      </c>
    </row>
    <row r="280" spans="1:11" x14ac:dyDescent="0.25">
      <c r="A280" s="3"/>
      <c r="B280" s="91" t="s">
        <v>338</v>
      </c>
      <c r="C280" s="43" t="s">
        <v>162</v>
      </c>
      <c r="D280" s="116">
        <v>17600</v>
      </c>
      <c r="E280" s="116">
        <v>11000</v>
      </c>
      <c r="F280" s="128">
        <v>15000</v>
      </c>
      <c r="G280" s="116">
        <v>15000</v>
      </c>
      <c r="H280" s="116">
        <v>15000</v>
      </c>
      <c r="I280" s="116">
        <v>15000</v>
      </c>
      <c r="J280" s="116">
        <v>15000</v>
      </c>
    </row>
    <row r="281" spans="1:11" x14ac:dyDescent="0.25">
      <c r="A281" s="3"/>
      <c r="B281" s="91" t="s">
        <v>339</v>
      </c>
      <c r="C281" s="43" t="s">
        <v>163</v>
      </c>
      <c r="D281" s="116">
        <v>60000</v>
      </c>
      <c r="E281" s="116">
        <v>60000</v>
      </c>
      <c r="F281" s="128">
        <v>70000</v>
      </c>
      <c r="G281" s="116">
        <v>70000</v>
      </c>
      <c r="H281" s="116">
        <v>70000</v>
      </c>
      <c r="I281" s="116">
        <v>70000</v>
      </c>
      <c r="J281" s="116">
        <v>70000</v>
      </c>
    </row>
    <row r="282" spans="1:11" x14ac:dyDescent="0.25">
      <c r="A282" s="3"/>
      <c r="B282" s="91" t="s">
        <v>340</v>
      </c>
      <c r="C282" s="43" t="s">
        <v>456</v>
      </c>
      <c r="D282" s="116">
        <v>2200</v>
      </c>
      <c r="E282" s="116">
        <v>2918.81</v>
      </c>
      <c r="F282" s="128">
        <v>2900</v>
      </c>
      <c r="G282" s="116">
        <v>2900</v>
      </c>
      <c r="H282" s="116">
        <v>2900</v>
      </c>
      <c r="I282" s="116">
        <v>2900</v>
      </c>
      <c r="J282" s="116">
        <v>2900</v>
      </c>
    </row>
    <row r="283" spans="1:11" x14ac:dyDescent="0.25">
      <c r="A283" s="3"/>
      <c r="B283" s="31" t="s">
        <v>341</v>
      </c>
      <c r="C283" s="28" t="s">
        <v>164</v>
      </c>
      <c r="D283" s="109">
        <v>13000</v>
      </c>
      <c r="E283" s="107">
        <v>13000</v>
      </c>
      <c r="F283" s="124">
        <v>7000</v>
      </c>
      <c r="G283" s="109">
        <v>13000</v>
      </c>
      <c r="H283" s="109">
        <v>13000</v>
      </c>
      <c r="I283" s="109">
        <v>13000</v>
      </c>
      <c r="J283" s="109">
        <v>11000</v>
      </c>
      <c r="K283" s="154"/>
    </row>
    <row r="284" spans="1:11" x14ac:dyDescent="0.25">
      <c r="A284" s="23" t="s">
        <v>42</v>
      </c>
      <c r="B284" s="54"/>
      <c r="C284" s="23"/>
      <c r="D284" s="38">
        <f t="shared" ref="D284:I284" si="81">D277+D278+D283</f>
        <v>97130</v>
      </c>
      <c r="E284" s="38">
        <f t="shared" si="81"/>
        <v>90214.01</v>
      </c>
      <c r="F284" s="38">
        <f t="shared" si="81"/>
        <v>99230</v>
      </c>
      <c r="G284" s="38">
        <f t="shared" si="81"/>
        <v>105230</v>
      </c>
      <c r="H284" s="38">
        <f t="shared" si="81"/>
        <v>105230</v>
      </c>
      <c r="I284" s="38">
        <f t="shared" si="81"/>
        <v>105230</v>
      </c>
      <c r="J284" s="38">
        <f t="shared" ref="J284" si="82">J277+J278+J283</f>
        <v>103230</v>
      </c>
    </row>
    <row r="285" spans="1:11" x14ac:dyDescent="0.25">
      <c r="A285" s="39" t="s">
        <v>43</v>
      </c>
      <c r="B285" s="57"/>
      <c r="C285" s="39"/>
      <c r="D285" s="42">
        <f t="shared" ref="D285:J285" si="83">D284</f>
        <v>97130</v>
      </c>
      <c r="E285" s="42">
        <f t="shared" si="83"/>
        <v>90214.01</v>
      </c>
      <c r="F285" s="42">
        <f t="shared" si="83"/>
        <v>99230</v>
      </c>
      <c r="G285" s="42">
        <f t="shared" si="83"/>
        <v>105230</v>
      </c>
      <c r="H285" s="42">
        <f t="shared" si="83"/>
        <v>105230</v>
      </c>
      <c r="I285" s="42">
        <f t="shared" si="83"/>
        <v>105230</v>
      </c>
      <c r="J285" s="42">
        <f t="shared" si="83"/>
        <v>103230</v>
      </c>
    </row>
    <row r="286" spans="1:11" x14ac:dyDescent="0.25">
      <c r="A286" s="3"/>
      <c r="B286" s="31" t="s">
        <v>436</v>
      </c>
      <c r="C286" s="28" t="s">
        <v>104</v>
      </c>
      <c r="D286" s="29">
        <v>3000</v>
      </c>
      <c r="E286" s="107">
        <v>2500</v>
      </c>
      <c r="F286" s="124">
        <v>3000</v>
      </c>
      <c r="G286" s="109">
        <v>3000</v>
      </c>
      <c r="H286" s="109">
        <v>10000</v>
      </c>
      <c r="I286" s="124">
        <v>7800</v>
      </c>
      <c r="J286" s="115">
        <v>8200</v>
      </c>
    </row>
    <row r="287" spans="1:11" x14ac:dyDescent="0.25">
      <c r="A287" s="3"/>
      <c r="B287" s="31" t="s">
        <v>343</v>
      </c>
      <c r="C287" s="28" t="s">
        <v>344</v>
      </c>
      <c r="D287" s="29">
        <v>10000</v>
      </c>
      <c r="E287" s="107">
        <v>11500</v>
      </c>
      <c r="F287" s="124">
        <v>12000</v>
      </c>
      <c r="G287" s="109">
        <v>12000</v>
      </c>
      <c r="H287" s="109">
        <v>12000</v>
      </c>
      <c r="I287" s="109">
        <v>12000</v>
      </c>
      <c r="J287" s="109">
        <v>12000</v>
      </c>
    </row>
    <row r="288" spans="1:11" x14ac:dyDescent="0.25">
      <c r="A288" s="3"/>
      <c r="B288" s="31" t="s">
        <v>345</v>
      </c>
      <c r="C288" s="28" t="s">
        <v>126</v>
      </c>
      <c r="D288" s="29">
        <v>500</v>
      </c>
      <c r="E288" s="107">
        <v>500</v>
      </c>
      <c r="F288" s="124">
        <v>500</v>
      </c>
      <c r="G288" s="109">
        <v>500</v>
      </c>
      <c r="H288" s="109">
        <v>500</v>
      </c>
      <c r="I288" s="124">
        <v>2700</v>
      </c>
      <c r="J288" s="115">
        <v>2700</v>
      </c>
    </row>
    <row r="289" spans="1:11" x14ac:dyDescent="0.25">
      <c r="A289" s="23" t="s">
        <v>44</v>
      </c>
      <c r="B289" s="54"/>
      <c r="C289" s="23"/>
      <c r="D289" s="37">
        <f t="shared" ref="D289:I289" si="84">SUM(D286:D288)</f>
        <v>13500</v>
      </c>
      <c r="E289" s="37">
        <f t="shared" si="84"/>
        <v>14500</v>
      </c>
      <c r="F289" s="37">
        <f t="shared" si="84"/>
        <v>15500</v>
      </c>
      <c r="G289" s="37">
        <f t="shared" si="84"/>
        <v>15500</v>
      </c>
      <c r="H289" s="37">
        <f t="shared" si="84"/>
        <v>22500</v>
      </c>
      <c r="I289" s="37">
        <f t="shared" si="84"/>
        <v>22500</v>
      </c>
      <c r="J289" s="37">
        <f t="shared" ref="J289" si="85">SUM(J286:J288)</f>
        <v>22900</v>
      </c>
    </row>
    <row r="290" spans="1:11" x14ac:dyDescent="0.25">
      <c r="A290" s="23"/>
      <c r="B290" s="31" t="s">
        <v>342</v>
      </c>
      <c r="C290" s="28" t="s">
        <v>501</v>
      </c>
      <c r="D290" s="76">
        <v>10000</v>
      </c>
      <c r="E290" s="107">
        <v>1500</v>
      </c>
      <c r="F290" s="124">
        <v>10000</v>
      </c>
      <c r="G290" s="109">
        <v>10000</v>
      </c>
      <c r="H290" s="109">
        <v>10000</v>
      </c>
      <c r="I290" s="109">
        <v>10000</v>
      </c>
      <c r="J290" s="109">
        <v>7000</v>
      </c>
      <c r="K290" s="153"/>
    </row>
    <row r="291" spans="1:11" x14ac:dyDescent="0.25">
      <c r="A291" s="3"/>
      <c r="B291" s="31" t="s">
        <v>425</v>
      </c>
      <c r="C291" s="28" t="s">
        <v>502</v>
      </c>
      <c r="D291" s="41">
        <v>1000</v>
      </c>
      <c r="E291" s="107">
        <v>0</v>
      </c>
      <c r="F291" s="124">
        <v>3000</v>
      </c>
      <c r="G291" s="109">
        <v>3000</v>
      </c>
      <c r="H291" s="109">
        <v>3000</v>
      </c>
      <c r="I291" s="109">
        <v>3000</v>
      </c>
      <c r="J291" s="109">
        <v>0</v>
      </c>
      <c r="K291" s="153"/>
    </row>
    <row r="292" spans="1:11" x14ac:dyDescent="0.25">
      <c r="A292" s="23" t="s">
        <v>222</v>
      </c>
      <c r="B292" s="54"/>
      <c r="C292" s="23"/>
      <c r="D292" s="37">
        <f t="shared" ref="D292:I292" si="86">D290+D291</f>
        <v>11000</v>
      </c>
      <c r="E292" s="37">
        <f t="shared" si="86"/>
        <v>1500</v>
      </c>
      <c r="F292" s="37">
        <f t="shared" si="86"/>
        <v>13000</v>
      </c>
      <c r="G292" s="37">
        <f t="shared" si="86"/>
        <v>13000</v>
      </c>
      <c r="H292" s="37">
        <f t="shared" si="86"/>
        <v>13000</v>
      </c>
      <c r="I292" s="37">
        <f t="shared" si="86"/>
        <v>13000</v>
      </c>
      <c r="J292" s="37">
        <f t="shared" ref="J292" si="87">J290+J291</f>
        <v>7000</v>
      </c>
    </row>
    <row r="293" spans="1:11" x14ac:dyDescent="0.25">
      <c r="A293" s="39" t="s">
        <v>79</v>
      </c>
      <c r="B293" s="57"/>
      <c r="C293" s="39"/>
      <c r="D293" s="42">
        <f t="shared" ref="D293:I293" si="88">D289+D292</f>
        <v>24500</v>
      </c>
      <c r="E293" s="42">
        <f t="shared" si="88"/>
        <v>16000</v>
      </c>
      <c r="F293" s="42">
        <f t="shared" si="88"/>
        <v>28500</v>
      </c>
      <c r="G293" s="42">
        <f t="shared" si="88"/>
        <v>28500</v>
      </c>
      <c r="H293" s="42">
        <f t="shared" si="88"/>
        <v>35500</v>
      </c>
      <c r="I293" s="42">
        <f t="shared" si="88"/>
        <v>35500</v>
      </c>
      <c r="J293" s="42">
        <f t="shared" ref="J293" si="89">J289+J292</f>
        <v>29900</v>
      </c>
    </row>
    <row r="294" spans="1:11" x14ac:dyDescent="0.25">
      <c r="A294" s="3"/>
      <c r="B294" s="64"/>
      <c r="C294" s="62" t="s">
        <v>411</v>
      </c>
      <c r="D294" s="68">
        <f t="shared" ref="D294:I294" si="90">D295+D298+D299</f>
        <v>223004.13</v>
      </c>
      <c r="E294" s="68">
        <f t="shared" si="90"/>
        <v>243734.29</v>
      </c>
      <c r="F294" s="68">
        <f t="shared" si="90"/>
        <v>243734.29</v>
      </c>
      <c r="G294" s="68">
        <f t="shared" si="90"/>
        <v>291358.33</v>
      </c>
      <c r="H294" s="68">
        <f t="shared" si="90"/>
        <v>298971.96000000002</v>
      </c>
      <c r="I294" s="68">
        <f t="shared" si="90"/>
        <v>298971.96000000002</v>
      </c>
      <c r="J294" s="68">
        <f t="shared" ref="J294" si="91">J295+J298+J299</f>
        <v>298971.96000000002</v>
      </c>
    </row>
    <row r="295" spans="1:11" x14ac:dyDescent="0.25">
      <c r="A295" s="3"/>
      <c r="B295" s="31">
        <v>642004</v>
      </c>
      <c r="C295" s="28" t="s">
        <v>165</v>
      </c>
      <c r="D295" s="41">
        <f>D296+D297</f>
        <v>131113.01</v>
      </c>
      <c r="E295" s="41">
        <f>E296+E297</f>
        <v>148824.81</v>
      </c>
      <c r="F295" s="112">
        <f>F296+F297</f>
        <v>148824.81</v>
      </c>
      <c r="G295" s="112">
        <v>148824.81</v>
      </c>
      <c r="H295" s="112">
        <f>SUM(H296:H297)</f>
        <v>156083.56</v>
      </c>
      <c r="I295" s="112">
        <f>SUM(I296:I297)</f>
        <v>156083.56</v>
      </c>
      <c r="J295" s="112">
        <f>SUM(J296:J297)</f>
        <v>156083.56</v>
      </c>
    </row>
    <row r="296" spans="1:11" x14ac:dyDescent="0.25">
      <c r="A296" s="3"/>
      <c r="B296" s="91">
        <v>642004</v>
      </c>
      <c r="C296" s="43" t="s">
        <v>166</v>
      </c>
      <c r="D296" s="78">
        <v>116624.25</v>
      </c>
      <c r="E296" s="78">
        <v>131388.75</v>
      </c>
      <c r="F296" s="78">
        <v>131388.75</v>
      </c>
      <c r="G296" s="78">
        <v>137113.5</v>
      </c>
      <c r="H296" s="78">
        <v>137113.5</v>
      </c>
      <c r="I296" s="78">
        <v>137113.5</v>
      </c>
      <c r="J296" s="78">
        <v>137113.5</v>
      </c>
    </row>
    <row r="297" spans="1:11" x14ac:dyDescent="0.25">
      <c r="A297" s="3"/>
      <c r="B297" s="91">
        <v>642004</v>
      </c>
      <c r="C297" s="43" t="s">
        <v>167</v>
      </c>
      <c r="D297" s="78">
        <v>14488.76</v>
      </c>
      <c r="E297" s="78">
        <v>17436.060000000001</v>
      </c>
      <c r="F297" s="78">
        <v>17436.060000000001</v>
      </c>
      <c r="G297" s="78">
        <v>18970.060000000001</v>
      </c>
      <c r="H297" s="78">
        <v>18970.060000000001</v>
      </c>
      <c r="I297" s="78">
        <v>18970.060000000001</v>
      </c>
      <c r="J297" s="78">
        <v>18970.060000000001</v>
      </c>
    </row>
    <row r="298" spans="1:11" x14ac:dyDescent="0.25">
      <c r="A298" s="3"/>
      <c r="B298" s="31" t="s">
        <v>346</v>
      </c>
      <c r="C298" s="31" t="s">
        <v>168</v>
      </c>
      <c r="D298" s="113">
        <v>4024.8</v>
      </c>
      <c r="E298" s="29">
        <v>4421.04</v>
      </c>
      <c r="F298" s="113">
        <v>4421.04</v>
      </c>
      <c r="G298" s="113">
        <v>3548.82</v>
      </c>
      <c r="H298" s="113">
        <v>3903.7</v>
      </c>
      <c r="I298" s="113">
        <v>3903.7</v>
      </c>
      <c r="J298" s="113">
        <v>3903.7</v>
      </c>
    </row>
    <row r="299" spans="1:11" x14ac:dyDescent="0.25">
      <c r="A299" s="3"/>
      <c r="B299" s="31">
        <v>642005</v>
      </c>
      <c r="C299" s="31" t="s">
        <v>169</v>
      </c>
      <c r="D299" s="113">
        <v>87866.32</v>
      </c>
      <c r="E299" s="29">
        <v>90488.44</v>
      </c>
      <c r="F299" s="113">
        <v>90488.44</v>
      </c>
      <c r="G299" s="113">
        <v>138984.70000000001</v>
      </c>
      <c r="H299" s="113">
        <v>138984.70000000001</v>
      </c>
      <c r="I299" s="113">
        <v>138984.70000000001</v>
      </c>
      <c r="J299" s="113">
        <v>138984.70000000001</v>
      </c>
    </row>
    <row r="300" spans="1:11" x14ac:dyDescent="0.25">
      <c r="A300" s="3"/>
      <c r="B300" s="31"/>
      <c r="C300" s="64" t="s">
        <v>170</v>
      </c>
      <c r="D300" s="63">
        <f t="shared" ref="D300:H300" si="92">SUM(D301:D310)</f>
        <v>1443107.91</v>
      </c>
      <c r="E300" s="63">
        <f t="shared" si="92"/>
        <v>1648717.16</v>
      </c>
      <c r="F300" s="63">
        <f t="shared" si="92"/>
        <v>1633115.54</v>
      </c>
      <c r="G300" s="63">
        <f t="shared" si="92"/>
        <v>1752456.79</v>
      </c>
      <c r="H300" s="63">
        <f t="shared" si="92"/>
        <v>1768878.7</v>
      </c>
      <c r="I300" s="63">
        <f>SUM(I301:I311)</f>
        <v>1868384.9700000002</v>
      </c>
      <c r="J300" s="63">
        <f>SUM(J301:J311)</f>
        <v>1868385.9700000002</v>
      </c>
    </row>
    <row r="301" spans="1:11" x14ac:dyDescent="0.25">
      <c r="A301" s="3"/>
      <c r="B301" s="91"/>
      <c r="C301" s="43" t="s">
        <v>183</v>
      </c>
      <c r="D301" s="116">
        <v>817478</v>
      </c>
      <c r="E301" s="106">
        <v>891161.95</v>
      </c>
      <c r="F301" s="116">
        <v>889884</v>
      </c>
      <c r="G301" s="116">
        <v>1007624</v>
      </c>
      <c r="H301" s="146">
        <v>1022345.74</v>
      </c>
      <c r="I301" s="146">
        <v>1037604.58</v>
      </c>
      <c r="J301" s="146">
        <v>1037605.58</v>
      </c>
    </row>
    <row r="302" spans="1:11" x14ac:dyDescent="0.25">
      <c r="A302" s="3"/>
      <c r="B302" s="91"/>
      <c r="C302" s="43" t="s">
        <v>460</v>
      </c>
      <c r="D302" s="116">
        <v>486729.77</v>
      </c>
      <c r="E302" s="60">
        <v>550235.28</v>
      </c>
      <c r="F302" s="116">
        <v>578340.46</v>
      </c>
      <c r="G302" s="116">
        <v>579941.71</v>
      </c>
      <c r="H302" s="146">
        <v>579941.68999999994</v>
      </c>
      <c r="I302" s="146">
        <f>579941.4+5074+4798.2</f>
        <v>589813.6</v>
      </c>
      <c r="J302" s="146">
        <f>579941.4+5074+4798.2</f>
        <v>589813.6</v>
      </c>
    </row>
    <row r="303" spans="1:11" x14ac:dyDescent="0.25">
      <c r="A303" s="3"/>
      <c r="B303" s="91"/>
      <c r="C303" s="43" t="s">
        <v>478</v>
      </c>
      <c r="D303" s="116">
        <v>0</v>
      </c>
      <c r="E303" s="102">
        <v>4028.93</v>
      </c>
      <c r="F303" s="116">
        <v>0</v>
      </c>
      <c r="G303" s="116">
        <v>0</v>
      </c>
      <c r="H303" s="116">
        <v>0</v>
      </c>
      <c r="I303" s="130">
        <v>6318</v>
      </c>
      <c r="J303" s="152">
        <v>6318</v>
      </c>
    </row>
    <row r="304" spans="1:11" x14ac:dyDescent="0.25">
      <c r="A304" s="3"/>
      <c r="B304" s="91"/>
      <c r="C304" s="43" t="s">
        <v>463</v>
      </c>
      <c r="D304" s="116">
        <v>31189.64</v>
      </c>
      <c r="E304" s="100">
        <v>42633.38</v>
      </c>
      <c r="F304" s="116">
        <v>37030</v>
      </c>
      <c r="G304" s="116">
        <v>37030</v>
      </c>
      <c r="H304" s="146">
        <v>36663.11</v>
      </c>
      <c r="I304" s="146">
        <v>54221.62</v>
      </c>
      <c r="J304" s="146">
        <v>54221.62</v>
      </c>
    </row>
    <row r="305" spans="1:11" x14ac:dyDescent="0.25">
      <c r="A305" s="3"/>
      <c r="B305" s="91"/>
      <c r="C305" s="43" t="s">
        <v>527</v>
      </c>
      <c r="D305" s="116">
        <v>0</v>
      </c>
      <c r="E305" s="102">
        <v>12983.54</v>
      </c>
      <c r="F305" s="116">
        <v>0</v>
      </c>
      <c r="G305" s="116">
        <v>0</v>
      </c>
      <c r="H305" s="116">
        <v>0</v>
      </c>
      <c r="I305" s="130">
        <v>8585</v>
      </c>
      <c r="J305" s="152">
        <v>8585</v>
      </c>
    </row>
    <row r="306" spans="1:11" x14ac:dyDescent="0.25">
      <c r="A306" s="3"/>
      <c r="B306" s="91"/>
      <c r="C306" s="43" t="s">
        <v>511</v>
      </c>
      <c r="D306" s="116">
        <v>50460.5</v>
      </c>
      <c r="E306" s="100">
        <v>61261.11</v>
      </c>
      <c r="F306" s="116">
        <v>60632</v>
      </c>
      <c r="G306" s="116">
        <v>60632</v>
      </c>
      <c r="H306" s="146">
        <v>60077.760000000002</v>
      </c>
      <c r="I306" s="146">
        <v>82322.210000000006</v>
      </c>
      <c r="J306" s="146">
        <v>82322.210000000006</v>
      </c>
    </row>
    <row r="307" spans="1:11" x14ac:dyDescent="0.25">
      <c r="A307" s="3"/>
      <c r="B307" s="91"/>
      <c r="C307" s="43" t="s">
        <v>535</v>
      </c>
      <c r="D307" s="116">
        <v>0</v>
      </c>
      <c r="E307" s="100">
        <v>19567.75</v>
      </c>
      <c r="F307" s="116">
        <v>0</v>
      </c>
      <c r="G307" s="116">
        <v>0</v>
      </c>
      <c r="H307" s="116">
        <v>0</v>
      </c>
      <c r="I307" s="116">
        <v>0</v>
      </c>
      <c r="J307" s="116">
        <v>0</v>
      </c>
    </row>
    <row r="308" spans="1:11" x14ac:dyDescent="0.25">
      <c r="A308" s="3"/>
      <c r="B308" s="91"/>
      <c r="C308" s="43" t="s">
        <v>171</v>
      </c>
      <c r="D308" s="116">
        <v>35000</v>
      </c>
      <c r="E308" s="100">
        <v>35000</v>
      </c>
      <c r="F308" s="116">
        <v>35000</v>
      </c>
      <c r="G308" s="116">
        <v>35000</v>
      </c>
      <c r="H308" s="116">
        <v>35000</v>
      </c>
      <c r="I308" s="116">
        <v>35000</v>
      </c>
      <c r="J308" s="116">
        <v>35000</v>
      </c>
    </row>
    <row r="309" spans="1:11" x14ac:dyDescent="0.25">
      <c r="A309" s="3"/>
      <c r="B309" s="91"/>
      <c r="C309" s="43" t="s">
        <v>184</v>
      </c>
      <c r="D309" s="78">
        <v>22250</v>
      </c>
      <c r="E309" s="100">
        <v>31628.080000000002</v>
      </c>
      <c r="F309" s="78">
        <v>32229.08</v>
      </c>
      <c r="G309" s="78">
        <v>32229.08</v>
      </c>
      <c r="H309" s="147">
        <v>34850.400000000001</v>
      </c>
      <c r="I309" s="147">
        <v>43467.6</v>
      </c>
      <c r="J309" s="147">
        <v>43467.6</v>
      </c>
    </row>
    <row r="310" spans="1:11" x14ac:dyDescent="0.25">
      <c r="A310" s="3"/>
      <c r="B310" s="91"/>
      <c r="C310" s="43" t="s">
        <v>172</v>
      </c>
      <c r="D310" s="78">
        <v>0</v>
      </c>
      <c r="E310" s="100">
        <v>217.14</v>
      </c>
      <c r="F310" s="78">
        <v>0</v>
      </c>
      <c r="G310" s="78">
        <v>0</v>
      </c>
      <c r="H310" s="78">
        <v>0</v>
      </c>
      <c r="I310" s="78">
        <v>0</v>
      </c>
      <c r="J310" s="78">
        <v>0</v>
      </c>
    </row>
    <row r="311" spans="1:11" x14ac:dyDescent="0.25">
      <c r="A311" s="3"/>
      <c r="B311" s="91"/>
      <c r="C311" s="43" t="s">
        <v>566</v>
      </c>
      <c r="D311" s="78"/>
      <c r="E311" s="100"/>
      <c r="F311" s="78">
        <v>0</v>
      </c>
      <c r="G311" s="78">
        <v>0</v>
      </c>
      <c r="H311" s="147">
        <v>11052.36</v>
      </c>
      <c r="I311" s="147">
        <v>11052.36</v>
      </c>
      <c r="J311" s="147">
        <v>11052.36</v>
      </c>
    </row>
    <row r="312" spans="1:11" x14ac:dyDescent="0.25">
      <c r="A312" s="39" t="s">
        <v>46</v>
      </c>
      <c r="B312" s="57"/>
      <c r="C312" s="42"/>
      <c r="D312" s="42">
        <f t="shared" ref="D312:J312" si="93">D300+D294</f>
        <v>1666112.04</v>
      </c>
      <c r="E312" s="42">
        <f t="shared" si="93"/>
        <v>1892451.45</v>
      </c>
      <c r="F312" s="42">
        <f t="shared" si="93"/>
        <v>1876849.83</v>
      </c>
      <c r="G312" s="42">
        <f t="shared" si="93"/>
        <v>2043815.12</v>
      </c>
      <c r="H312" s="42">
        <f t="shared" si="93"/>
        <v>2067850.66</v>
      </c>
      <c r="I312" s="42">
        <f t="shared" si="93"/>
        <v>2167356.9300000002</v>
      </c>
      <c r="J312" s="42">
        <f t="shared" si="93"/>
        <v>2167357.9300000002</v>
      </c>
    </row>
    <row r="313" spans="1:11" x14ac:dyDescent="0.25">
      <c r="A313" s="3"/>
      <c r="B313" s="31">
        <v>633006</v>
      </c>
      <c r="C313" s="31" t="s">
        <v>174</v>
      </c>
      <c r="D313" s="109">
        <v>700</v>
      </c>
      <c r="E313" s="107">
        <v>700</v>
      </c>
      <c r="F313" s="124">
        <v>1000</v>
      </c>
      <c r="G313" s="109">
        <v>1000</v>
      </c>
      <c r="H313" s="109">
        <v>1000</v>
      </c>
      <c r="I313" s="124">
        <v>1300</v>
      </c>
      <c r="J313" s="115">
        <v>1300</v>
      </c>
    </row>
    <row r="314" spans="1:11" x14ac:dyDescent="0.25">
      <c r="A314" s="3"/>
      <c r="B314" s="31">
        <v>637002</v>
      </c>
      <c r="C314" s="31" t="s">
        <v>204</v>
      </c>
      <c r="D314" s="109">
        <v>15500</v>
      </c>
      <c r="E314" s="107">
        <v>20300</v>
      </c>
      <c r="F314" s="124">
        <v>20300</v>
      </c>
      <c r="G314" s="109">
        <v>20300</v>
      </c>
      <c r="H314" s="109">
        <v>20300</v>
      </c>
      <c r="I314" s="124">
        <v>20000</v>
      </c>
      <c r="J314" s="115">
        <v>21500</v>
      </c>
    </row>
    <row r="315" spans="1:11" x14ac:dyDescent="0.25">
      <c r="A315" s="3"/>
      <c r="B315" s="31"/>
      <c r="C315" s="31" t="s">
        <v>518</v>
      </c>
      <c r="D315" s="109">
        <v>500</v>
      </c>
      <c r="E315" s="107">
        <v>0</v>
      </c>
      <c r="F315" s="124">
        <v>500</v>
      </c>
      <c r="G315" s="109">
        <v>500</v>
      </c>
      <c r="H315" s="109">
        <v>500</v>
      </c>
      <c r="I315" s="109">
        <v>500</v>
      </c>
      <c r="J315" s="109">
        <v>500</v>
      </c>
    </row>
    <row r="316" spans="1:11" x14ac:dyDescent="0.25">
      <c r="A316" s="23" t="s">
        <v>47</v>
      </c>
      <c r="B316" s="54"/>
      <c r="C316" s="23"/>
      <c r="D316" s="37">
        <f t="shared" ref="D316:I316" si="94">SUM(D313:D315)</f>
        <v>16700</v>
      </c>
      <c r="E316" s="37">
        <f t="shared" si="94"/>
        <v>21000</v>
      </c>
      <c r="F316" s="37">
        <f t="shared" si="94"/>
        <v>21800</v>
      </c>
      <c r="G316" s="37">
        <f t="shared" si="94"/>
        <v>21800</v>
      </c>
      <c r="H316" s="37">
        <f t="shared" si="94"/>
        <v>21800</v>
      </c>
      <c r="I316" s="37">
        <f t="shared" si="94"/>
        <v>21800</v>
      </c>
      <c r="J316" s="37">
        <f t="shared" ref="J316" si="95">SUM(J313:J315)</f>
        <v>23300</v>
      </c>
    </row>
    <row r="317" spans="1:11" x14ac:dyDescent="0.25">
      <c r="A317" s="39" t="s">
        <v>48</v>
      </c>
      <c r="B317" s="57"/>
      <c r="C317" s="42"/>
      <c r="D317" s="42">
        <f t="shared" ref="D317:I317" si="96">D316</f>
        <v>16700</v>
      </c>
      <c r="E317" s="42">
        <f t="shared" si="96"/>
        <v>21000</v>
      </c>
      <c r="F317" s="42">
        <f t="shared" si="96"/>
        <v>21800</v>
      </c>
      <c r="G317" s="42">
        <f t="shared" si="96"/>
        <v>21800</v>
      </c>
      <c r="H317" s="42">
        <f t="shared" si="96"/>
        <v>21800</v>
      </c>
      <c r="I317" s="42">
        <f t="shared" si="96"/>
        <v>21800</v>
      </c>
      <c r="J317" s="42">
        <f t="shared" ref="J317" si="97">J316</f>
        <v>23300</v>
      </c>
    </row>
    <row r="318" spans="1:11" x14ac:dyDescent="0.25">
      <c r="A318" s="3"/>
      <c r="B318" s="31" t="s">
        <v>347</v>
      </c>
      <c r="C318" s="28" t="s">
        <v>175</v>
      </c>
      <c r="D318" s="41">
        <v>26500</v>
      </c>
      <c r="E318" s="29">
        <v>33000</v>
      </c>
      <c r="F318" s="129">
        <v>33000</v>
      </c>
      <c r="G318" s="112">
        <v>33000</v>
      </c>
      <c r="H318" s="112">
        <v>33000</v>
      </c>
      <c r="I318" s="129">
        <v>50000</v>
      </c>
      <c r="J318" s="112">
        <v>50000</v>
      </c>
    </row>
    <row r="319" spans="1:11" x14ac:dyDescent="0.25">
      <c r="A319" s="3"/>
      <c r="B319" s="31" t="s">
        <v>348</v>
      </c>
      <c r="C319" s="28" t="s">
        <v>104</v>
      </c>
      <c r="D319" s="41">
        <v>300</v>
      </c>
      <c r="E319" s="29">
        <v>2000</v>
      </c>
      <c r="F319" s="129">
        <v>2000</v>
      </c>
      <c r="G319" s="112">
        <v>8000</v>
      </c>
      <c r="H319" s="112">
        <v>8000</v>
      </c>
      <c r="I319" s="112">
        <v>8000</v>
      </c>
      <c r="J319" s="112">
        <v>200</v>
      </c>
      <c r="K319" s="155"/>
    </row>
    <row r="320" spans="1:11" x14ac:dyDescent="0.25">
      <c r="A320" s="3"/>
      <c r="B320" s="31" t="s">
        <v>349</v>
      </c>
      <c r="C320" s="28" t="s">
        <v>126</v>
      </c>
      <c r="D320" s="41">
        <v>0</v>
      </c>
      <c r="E320" s="29">
        <v>1000</v>
      </c>
      <c r="F320" s="129">
        <v>1000</v>
      </c>
      <c r="G320" s="112">
        <v>1000</v>
      </c>
      <c r="H320" s="112">
        <v>1000</v>
      </c>
      <c r="I320" s="112">
        <v>1000</v>
      </c>
      <c r="J320" s="112">
        <v>1000</v>
      </c>
    </row>
    <row r="321" spans="1:10" x14ac:dyDescent="0.25">
      <c r="A321" s="23" t="s">
        <v>49</v>
      </c>
      <c r="B321" s="54"/>
      <c r="C321" s="23"/>
      <c r="D321" s="38">
        <f t="shared" ref="D321" si="98">SUM(D318:D320)</f>
        <v>26800</v>
      </c>
      <c r="E321" s="38">
        <f t="shared" ref="E321:G321" si="99">SUM(E318:E320)</f>
        <v>36000</v>
      </c>
      <c r="F321" s="38">
        <f t="shared" si="99"/>
        <v>36000</v>
      </c>
      <c r="G321" s="38">
        <f t="shared" si="99"/>
        <v>42000</v>
      </c>
      <c r="H321" s="38">
        <f t="shared" ref="H321:I321" si="100">SUM(H318:H320)</f>
        <v>42000</v>
      </c>
      <c r="I321" s="38">
        <f t="shared" si="100"/>
        <v>59000</v>
      </c>
      <c r="J321" s="38">
        <f t="shared" ref="J321" si="101">SUM(J318:J320)</f>
        <v>51200</v>
      </c>
    </row>
    <row r="322" spans="1:10" x14ac:dyDescent="0.25">
      <c r="A322" s="13"/>
      <c r="B322" s="31" t="s">
        <v>353</v>
      </c>
      <c r="C322" s="28" t="s">
        <v>126</v>
      </c>
      <c r="D322" s="112">
        <v>5000</v>
      </c>
      <c r="E322" s="29">
        <v>4000</v>
      </c>
      <c r="F322" s="129">
        <v>5000</v>
      </c>
      <c r="G322" s="112">
        <v>5000</v>
      </c>
      <c r="H322" s="112">
        <v>5000</v>
      </c>
      <c r="I322" s="112">
        <v>5000</v>
      </c>
      <c r="J322" s="112">
        <v>5000</v>
      </c>
    </row>
    <row r="323" spans="1:10" x14ac:dyDescent="0.25">
      <c r="A323" s="3"/>
      <c r="B323" s="31" t="s">
        <v>350</v>
      </c>
      <c r="C323" s="28" t="s">
        <v>104</v>
      </c>
      <c r="D323" s="112">
        <v>1500</v>
      </c>
      <c r="E323" s="29">
        <v>1500</v>
      </c>
      <c r="F323" s="129">
        <v>1700</v>
      </c>
      <c r="G323" s="112">
        <v>1700</v>
      </c>
      <c r="H323" s="112">
        <v>1700</v>
      </c>
      <c r="I323" s="112">
        <v>1700</v>
      </c>
      <c r="J323" s="112">
        <v>1700</v>
      </c>
    </row>
    <row r="324" spans="1:10" x14ac:dyDescent="0.25">
      <c r="A324" s="3"/>
      <c r="B324" s="31" t="s">
        <v>351</v>
      </c>
      <c r="C324" s="31" t="s">
        <v>153</v>
      </c>
      <c r="D324" s="112">
        <v>3500</v>
      </c>
      <c r="E324" s="29">
        <v>3300</v>
      </c>
      <c r="F324" s="129">
        <v>3500</v>
      </c>
      <c r="G324" s="112">
        <v>3500</v>
      </c>
      <c r="H324" s="112">
        <v>3500</v>
      </c>
      <c r="I324" s="112">
        <v>3500</v>
      </c>
      <c r="J324" s="129">
        <v>3700</v>
      </c>
    </row>
    <row r="325" spans="1:10" x14ac:dyDescent="0.25">
      <c r="A325" s="3"/>
      <c r="B325" s="31" t="s">
        <v>352</v>
      </c>
      <c r="C325" s="28" t="s">
        <v>176</v>
      </c>
      <c r="D325" s="112">
        <v>800</v>
      </c>
      <c r="E325" s="29">
        <v>800</v>
      </c>
      <c r="F325" s="129">
        <v>800</v>
      </c>
      <c r="G325" s="112">
        <v>800</v>
      </c>
      <c r="H325" s="112">
        <v>800</v>
      </c>
      <c r="I325" s="112">
        <v>800</v>
      </c>
      <c r="J325" s="129">
        <v>300</v>
      </c>
    </row>
    <row r="326" spans="1:10" x14ac:dyDescent="0.25">
      <c r="A326" s="23" t="s">
        <v>50</v>
      </c>
      <c r="B326" s="54"/>
      <c r="C326" s="23"/>
      <c r="D326" s="38">
        <f t="shared" ref="D326:I326" si="102">SUM(D322:D325)</f>
        <v>10800</v>
      </c>
      <c r="E326" s="38">
        <f t="shared" si="102"/>
        <v>9600</v>
      </c>
      <c r="F326" s="38">
        <f t="shared" si="102"/>
        <v>11000</v>
      </c>
      <c r="G326" s="38">
        <f t="shared" si="102"/>
        <v>11000</v>
      </c>
      <c r="H326" s="38">
        <f t="shared" si="102"/>
        <v>11000</v>
      </c>
      <c r="I326" s="38">
        <f t="shared" si="102"/>
        <v>11000</v>
      </c>
      <c r="J326" s="38">
        <f t="shared" ref="J326" si="103">SUM(J322:J325)</f>
        <v>10700</v>
      </c>
    </row>
    <row r="327" spans="1:10" x14ac:dyDescent="0.25">
      <c r="A327" s="39" t="s">
        <v>51</v>
      </c>
      <c r="B327" s="57"/>
      <c r="C327" s="39"/>
      <c r="D327" s="40">
        <f t="shared" ref="D327:I327" si="104">D321+D326</f>
        <v>37600</v>
      </c>
      <c r="E327" s="40">
        <f t="shared" si="104"/>
        <v>45600</v>
      </c>
      <c r="F327" s="40">
        <f t="shared" si="104"/>
        <v>47000</v>
      </c>
      <c r="G327" s="40">
        <f t="shared" si="104"/>
        <v>53000</v>
      </c>
      <c r="H327" s="40">
        <f t="shared" si="104"/>
        <v>53000</v>
      </c>
      <c r="I327" s="40">
        <f t="shared" si="104"/>
        <v>70000</v>
      </c>
      <c r="J327" s="40">
        <f t="shared" ref="J327" si="105">J321+J326</f>
        <v>61900</v>
      </c>
    </row>
    <row r="328" spans="1:10" x14ac:dyDescent="0.25">
      <c r="A328" s="3"/>
      <c r="B328" s="31">
        <v>642014</v>
      </c>
      <c r="C328" s="28" t="s">
        <v>178</v>
      </c>
      <c r="D328" s="112">
        <v>3000</v>
      </c>
      <c r="E328" s="29">
        <v>3000</v>
      </c>
      <c r="F328" s="129">
        <v>3000</v>
      </c>
      <c r="G328" s="112">
        <v>3000</v>
      </c>
      <c r="H328" s="112">
        <v>3000</v>
      </c>
      <c r="I328" s="129">
        <v>3217.5</v>
      </c>
      <c r="J328" s="112">
        <v>3218.5</v>
      </c>
    </row>
    <row r="329" spans="1:10" x14ac:dyDescent="0.25">
      <c r="A329" s="23" t="s">
        <v>52</v>
      </c>
      <c r="B329" s="54"/>
      <c r="C329" s="23"/>
      <c r="D329" s="38">
        <f t="shared" ref="D329:I329" si="106">D328</f>
        <v>3000</v>
      </c>
      <c r="E329" s="38">
        <f t="shared" si="106"/>
        <v>3000</v>
      </c>
      <c r="F329" s="38">
        <f t="shared" si="106"/>
        <v>3000</v>
      </c>
      <c r="G329" s="38">
        <f t="shared" si="106"/>
        <v>3000</v>
      </c>
      <c r="H329" s="38">
        <f t="shared" si="106"/>
        <v>3000</v>
      </c>
      <c r="I329" s="38">
        <f t="shared" si="106"/>
        <v>3217.5</v>
      </c>
      <c r="J329" s="38">
        <f t="shared" ref="J329" si="107">J328</f>
        <v>3218.5</v>
      </c>
    </row>
    <row r="330" spans="1:10" x14ac:dyDescent="0.25">
      <c r="A330" s="3"/>
      <c r="B330" s="31" t="s">
        <v>354</v>
      </c>
      <c r="C330" s="28" t="s">
        <v>177</v>
      </c>
      <c r="D330" s="41">
        <v>1000</v>
      </c>
      <c r="E330" s="41">
        <v>1000</v>
      </c>
      <c r="F330" s="129">
        <v>1500</v>
      </c>
      <c r="G330" s="112">
        <v>1500</v>
      </c>
      <c r="H330" s="112">
        <v>1500</v>
      </c>
      <c r="I330" s="112">
        <v>1500</v>
      </c>
      <c r="J330" s="112">
        <v>1501</v>
      </c>
    </row>
    <row r="331" spans="1:10" x14ac:dyDescent="0.25">
      <c r="A331" s="23" t="s">
        <v>53</v>
      </c>
      <c r="B331" s="54"/>
      <c r="C331" s="23"/>
      <c r="D331" s="98">
        <f t="shared" ref="D331:I331" si="108">D330</f>
        <v>1000</v>
      </c>
      <c r="E331" s="98">
        <f t="shared" si="108"/>
        <v>1000</v>
      </c>
      <c r="F331" s="98">
        <f t="shared" si="108"/>
        <v>1500</v>
      </c>
      <c r="G331" s="98">
        <f t="shared" si="108"/>
        <v>1500</v>
      </c>
      <c r="H331" s="98">
        <f t="shared" si="108"/>
        <v>1500</v>
      </c>
      <c r="I331" s="98">
        <f t="shared" si="108"/>
        <v>1500</v>
      </c>
      <c r="J331" s="98">
        <f t="shared" ref="J331" si="109">J330</f>
        <v>1501</v>
      </c>
    </row>
    <row r="332" spans="1:10" x14ac:dyDescent="0.25">
      <c r="A332" s="39" t="s">
        <v>54</v>
      </c>
      <c r="B332" s="57"/>
      <c r="C332" s="39"/>
      <c r="D332" s="40">
        <f t="shared" ref="D332:I332" si="110">D329+D331</f>
        <v>4000</v>
      </c>
      <c r="E332" s="40">
        <f t="shared" si="110"/>
        <v>4000</v>
      </c>
      <c r="F332" s="40">
        <f t="shared" si="110"/>
        <v>4500</v>
      </c>
      <c r="G332" s="40">
        <f t="shared" si="110"/>
        <v>4500</v>
      </c>
      <c r="H332" s="40">
        <f t="shared" si="110"/>
        <v>4500</v>
      </c>
      <c r="I332" s="40">
        <f t="shared" si="110"/>
        <v>4717.5</v>
      </c>
      <c r="J332" s="40">
        <f t="shared" ref="J332" si="111">J329+J331</f>
        <v>4719.5</v>
      </c>
    </row>
    <row r="333" spans="1:10" x14ac:dyDescent="0.25">
      <c r="A333" s="67"/>
      <c r="B333" s="31" t="s">
        <v>355</v>
      </c>
      <c r="C333" s="28" t="s">
        <v>356</v>
      </c>
      <c r="D333" s="112">
        <v>15</v>
      </c>
      <c r="E333" s="29">
        <v>15</v>
      </c>
      <c r="F333" s="129">
        <v>15</v>
      </c>
      <c r="G333" s="112">
        <v>15</v>
      </c>
      <c r="H333" s="112">
        <v>15</v>
      </c>
      <c r="I333" s="112">
        <v>15</v>
      </c>
      <c r="J333" s="112">
        <v>15</v>
      </c>
    </row>
    <row r="334" spans="1:10" x14ac:dyDescent="0.25">
      <c r="A334" s="3"/>
      <c r="B334" s="31" t="s">
        <v>357</v>
      </c>
      <c r="C334" s="28" t="s">
        <v>179</v>
      </c>
      <c r="D334" s="112">
        <v>1300</v>
      </c>
      <c r="E334" s="29">
        <v>1500</v>
      </c>
      <c r="F334" s="129">
        <v>1300</v>
      </c>
      <c r="G334" s="112">
        <v>1300</v>
      </c>
      <c r="H334" s="112">
        <v>1300</v>
      </c>
      <c r="I334" s="129">
        <v>4000</v>
      </c>
      <c r="J334" s="112">
        <v>4000</v>
      </c>
    </row>
    <row r="335" spans="1:10" x14ac:dyDescent="0.25">
      <c r="A335" s="3"/>
      <c r="B335" s="31" t="s">
        <v>358</v>
      </c>
      <c r="C335" s="28" t="s">
        <v>93</v>
      </c>
      <c r="D335" s="112">
        <v>8500</v>
      </c>
      <c r="E335" s="29">
        <v>7500</v>
      </c>
      <c r="F335" s="129">
        <v>8500</v>
      </c>
      <c r="G335" s="112">
        <v>8500</v>
      </c>
      <c r="H335" s="112">
        <v>8500</v>
      </c>
      <c r="I335" s="112">
        <v>8500</v>
      </c>
      <c r="J335" s="112">
        <v>8500</v>
      </c>
    </row>
    <row r="336" spans="1:10" x14ac:dyDescent="0.25">
      <c r="A336" s="3"/>
      <c r="B336" s="31" t="s">
        <v>359</v>
      </c>
      <c r="C336" s="28" t="s">
        <v>104</v>
      </c>
      <c r="D336" s="112">
        <v>500</v>
      </c>
      <c r="E336" s="29">
        <v>500</v>
      </c>
      <c r="F336" s="129">
        <v>500</v>
      </c>
      <c r="G336" s="112">
        <v>500</v>
      </c>
      <c r="H336" s="112">
        <v>500</v>
      </c>
      <c r="I336" s="112">
        <v>500</v>
      </c>
      <c r="J336" s="112">
        <v>500</v>
      </c>
    </row>
    <row r="337" spans="1:10" x14ac:dyDescent="0.25">
      <c r="A337" s="3"/>
      <c r="B337" s="31" t="s">
        <v>360</v>
      </c>
      <c r="C337" s="28" t="s">
        <v>180</v>
      </c>
      <c r="D337" s="112">
        <v>900</v>
      </c>
      <c r="E337" s="29">
        <v>900</v>
      </c>
      <c r="F337" s="129">
        <v>900</v>
      </c>
      <c r="G337" s="112">
        <v>900</v>
      </c>
      <c r="H337" s="112">
        <v>900</v>
      </c>
      <c r="I337" s="129">
        <v>1100</v>
      </c>
      <c r="J337" s="112">
        <v>1100</v>
      </c>
    </row>
    <row r="338" spans="1:10" x14ac:dyDescent="0.25">
      <c r="A338" s="3"/>
      <c r="B338" s="31" t="s">
        <v>361</v>
      </c>
      <c r="C338" s="28" t="s">
        <v>181</v>
      </c>
      <c r="D338" s="112">
        <v>10000</v>
      </c>
      <c r="E338" s="29">
        <v>9500</v>
      </c>
      <c r="F338" s="129">
        <v>10000</v>
      </c>
      <c r="G338" s="112">
        <v>10000</v>
      </c>
      <c r="H338" s="112">
        <v>10000</v>
      </c>
      <c r="I338" s="129">
        <v>6840.66</v>
      </c>
      <c r="J338" s="129">
        <v>0</v>
      </c>
    </row>
    <row r="339" spans="1:10" x14ac:dyDescent="0.25">
      <c r="A339" s="3"/>
      <c r="B339" s="31" t="s">
        <v>365</v>
      </c>
      <c r="C339" s="28" t="s">
        <v>366</v>
      </c>
      <c r="D339" s="112">
        <v>0</v>
      </c>
      <c r="E339" s="29">
        <v>0</v>
      </c>
      <c r="F339" s="129">
        <v>0</v>
      </c>
      <c r="G339" s="112">
        <v>0</v>
      </c>
      <c r="H339" s="112">
        <v>0</v>
      </c>
      <c r="I339" s="112">
        <v>0</v>
      </c>
      <c r="J339" s="112">
        <v>0</v>
      </c>
    </row>
    <row r="340" spans="1:10" x14ac:dyDescent="0.25">
      <c r="A340" s="3"/>
      <c r="B340" s="31" t="s">
        <v>362</v>
      </c>
      <c r="C340" s="28" t="s">
        <v>126</v>
      </c>
      <c r="D340" s="112">
        <v>0</v>
      </c>
      <c r="E340" s="29">
        <v>200</v>
      </c>
      <c r="F340" s="129">
        <v>0</v>
      </c>
      <c r="G340" s="112">
        <v>0</v>
      </c>
      <c r="H340" s="112">
        <v>0</v>
      </c>
      <c r="I340" s="129">
        <v>200</v>
      </c>
      <c r="J340" s="112">
        <v>200</v>
      </c>
    </row>
    <row r="341" spans="1:10" x14ac:dyDescent="0.25">
      <c r="A341" s="3"/>
      <c r="B341" s="31" t="s">
        <v>363</v>
      </c>
      <c r="C341" s="28" t="s">
        <v>182</v>
      </c>
      <c r="D341" s="112">
        <v>150</v>
      </c>
      <c r="E341" s="29">
        <v>150</v>
      </c>
      <c r="F341" s="129">
        <v>150</v>
      </c>
      <c r="G341" s="112">
        <v>150</v>
      </c>
      <c r="H341" s="112">
        <v>150</v>
      </c>
      <c r="I341" s="112">
        <v>150</v>
      </c>
      <c r="J341" s="112">
        <v>150</v>
      </c>
    </row>
    <row r="342" spans="1:10" x14ac:dyDescent="0.25">
      <c r="A342" s="3"/>
      <c r="B342" s="31" t="s">
        <v>364</v>
      </c>
      <c r="C342" s="28" t="s">
        <v>134</v>
      </c>
      <c r="D342" s="112">
        <v>657.95</v>
      </c>
      <c r="E342" s="29">
        <v>657.95</v>
      </c>
      <c r="F342" s="129">
        <v>657.95</v>
      </c>
      <c r="G342" s="112">
        <v>657.95</v>
      </c>
      <c r="H342" s="112">
        <v>657.95</v>
      </c>
      <c r="I342" s="129">
        <v>717.29</v>
      </c>
      <c r="J342" s="112">
        <v>717.29</v>
      </c>
    </row>
    <row r="343" spans="1:10" x14ac:dyDescent="0.25">
      <c r="A343" s="23" t="s">
        <v>55</v>
      </c>
      <c r="B343" s="54"/>
      <c r="C343" s="23"/>
      <c r="D343" s="24">
        <f t="shared" ref="D343:I343" si="112">SUM(D333:D342)</f>
        <v>22022.95</v>
      </c>
      <c r="E343" s="24">
        <f t="shared" si="112"/>
        <v>20922.95</v>
      </c>
      <c r="F343" s="24">
        <f t="shared" si="112"/>
        <v>22022.95</v>
      </c>
      <c r="G343" s="24">
        <f t="shared" si="112"/>
        <v>22022.95</v>
      </c>
      <c r="H343" s="24">
        <f t="shared" si="112"/>
        <v>22022.95</v>
      </c>
      <c r="I343" s="24">
        <f t="shared" si="112"/>
        <v>22022.95</v>
      </c>
      <c r="J343" s="24">
        <f t="shared" ref="J343" si="113">SUM(J333:J342)</f>
        <v>15182.29</v>
      </c>
    </row>
    <row r="344" spans="1:10" x14ac:dyDescent="0.25">
      <c r="A344" s="39" t="s">
        <v>56</v>
      </c>
      <c r="B344" s="57"/>
      <c r="C344" s="39"/>
      <c r="D344" s="40">
        <f t="shared" ref="D344:I344" si="114">D343</f>
        <v>22022.95</v>
      </c>
      <c r="E344" s="40">
        <f t="shared" si="114"/>
        <v>20922.95</v>
      </c>
      <c r="F344" s="40">
        <f t="shared" si="114"/>
        <v>22022.95</v>
      </c>
      <c r="G344" s="40">
        <f t="shared" si="114"/>
        <v>22022.95</v>
      </c>
      <c r="H344" s="40">
        <f t="shared" si="114"/>
        <v>22022.95</v>
      </c>
      <c r="I344" s="40">
        <f t="shared" si="114"/>
        <v>22022.95</v>
      </c>
      <c r="J344" s="40">
        <f t="shared" ref="J344" si="115">J343</f>
        <v>15182.29</v>
      </c>
    </row>
    <row r="345" spans="1:10" x14ac:dyDescent="0.25">
      <c r="A345" s="69"/>
      <c r="B345" s="70"/>
      <c r="C345" s="71" t="s">
        <v>368</v>
      </c>
      <c r="D345" s="72">
        <f t="shared" ref="D345:I345" si="116">D346+D347</f>
        <v>1070</v>
      </c>
      <c r="E345" s="72">
        <f t="shared" si="116"/>
        <v>1070.9100000000001</v>
      </c>
      <c r="F345" s="72">
        <f t="shared" si="116"/>
        <v>1070</v>
      </c>
      <c r="G345" s="72">
        <f t="shared" si="116"/>
        <v>1070</v>
      </c>
      <c r="H345" s="72">
        <f t="shared" si="116"/>
        <v>1070</v>
      </c>
      <c r="I345" s="72">
        <f t="shared" si="116"/>
        <v>1045.4000000000001</v>
      </c>
      <c r="J345" s="72">
        <f t="shared" ref="J345" si="117">J346+J347</f>
        <v>1045.4000000000001</v>
      </c>
    </row>
    <row r="346" spans="1:10" x14ac:dyDescent="0.25">
      <c r="A346" s="3"/>
      <c r="B346" s="31" t="s">
        <v>369</v>
      </c>
      <c r="C346" s="28" t="s">
        <v>189</v>
      </c>
      <c r="D346" s="113">
        <v>790</v>
      </c>
      <c r="E346" s="15">
        <v>790</v>
      </c>
      <c r="F346" s="113">
        <v>790</v>
      </c>
      <c r="G346" s="113">
        <v>790</v>
      </c>
      <c r="H346" s="113">
        <v>790</v>
      </c>
      <c r="I346" s="113">
        <v>774.7</v>
      </c>
      <c r="J346" s="113">
        <v>774.7</v>
      </c>
    </row>
    <row r="347" spans="1:10" x14ac:dyDescent="0.25">
      <c r="A347" s="3"/>
      <c r="B347" s="31" t="s">
        <v>370</v>
      </c>
      <c r="C347" s="28" t="s">
        <v>190</v>
      </c>
      <c r="D347" s="113">
        <v>280</v>
      </c>
      <c r="E347" s="15">
        <v>280.91000000000003</v>
      </c>
      <c r="F347" s="113">
        <v>280</v>
      </c>
      <c r="G347" s="113">
        <v>280</v>
      </c>
      <c r="H347" s="113">
        <v>280</v>
      </c>
      <c r="I347" s="113">
        <v>270.7</v>
      </c>
      <c r="J347" s="113">
        <v>270.7</v>
      </c>
    </row>
    <row r="348" spans="1:10" x14ac:dyDescent="0.25">
      <c r="A348" s="32"/>
      <c r="B348" s="70"/>
      <c r="C348" s="71" t="s">
        <v>395</v>
      </c>
      <c r="D348" s="72">
        <f t="shared" ref="D348:I348" si="118">SUM(D349:D353)</f>
        <v>10000</v>
      </c>
      <c r="E348" s="63">
        <f t="shared" si="118"/>
        <v>15000</v>
      </c>
      <c r="F348" s="63">
        <f t="shared" si="118"/>
        <v>10000</v>
      </c>
      <c r="G348" s="63">
        <f t="shared" si="118"/>
        <v>10000</v>
      </c>
      <c r="H348" s="63">
        <f t="shared" si="118"/>
        <v>10000</v>
      </c>
      <c r="I348" s="63">
        <f t="shared" si="118"/>
        <v>10000</v>
      </c>
      <c r="J348" s="63">
        <f t="shared" ref="J348" si="119">SUM(J349:J353)</f>
        <v>10000</v>
      </c>
    </row>
    <row r="349" spans="1:10" x14ac:dyDescent="0.25">
      <c r="A349" s="3"/>
      <c r="B349" s="31" t="s">
        <v>396</v>
      </c>
      <c r="C349" s="28" t="s">
        <v>189</v>
      </c>
      <c r="D349" s="15">
        <v>7410</v>
      </c>
      <c r="E349" s="15">
        <v>10620</v>
      </c>
      <c r="F349" s="113">
        <v>7410</v>
      </c>
      <c r="G349" s="113">
        <v>7410</v>
      </c>
      <c r="H349" s="113">
        <v>7410</v>
      </c>
      <c r="I349" s="113">
        <v>7410</v>
      </c>
      <c r="J349" s="113">
        <v>7410</v>
      </c>
    </row>
    <row r="350" spans="1:10" x14ac:dyDescent="0.25">
      <c r="A350" s="3"/>
      <c r="B350" s="31" t="s">
        <v>397</v>
      </c>
      <c r="C350" s="28" t="s">
        <v>190</v>
      </c>
      <c r="D350" s="15">
        <v>2590</v>
      </c>
      <c r="E350" s="15">
        <v>3680</v>
      </c>
      <c r="F350" s="113">
        <v>2590</v>
      </c>
      <c r="G350" s="113">
        <v>2590</v>
      </c>
      <c r="H350" s="113">
        <v>2590</v>
      </c>
      <c r="I350" s="113">
        <v>2590</v>
      </c>
      <c r="J350" s="113">
        <v>2590</v>
      </c>
    </row>
    <row r="351" spans="1:10" x14ac:dyDescent="0.25">
      <c r="A351" s="3"/>
      <c r="B351" s="31" t="s">
        <v>398</v>
      </c>
      <c r="C351" s="28" t="s">
        <v>198</v>
      </c>
      <c r="D351" s="15">
        <v>0</v>
      </c>
      <c r="E351" s="15">
        <v>0</v>
      </c>
      <c r="F351" s="113">
        <v>0</v>
      </c>
      <c r="G351" s="113">
        <v>0</v>
      </c>
      <c r="H351" s="113">
        <v>0</v>
      </c>
      <c r="I351" s="113">
        <v>0</v>
      </c>
      <c r="J351" s="113">
        <v>0</v>
      </c>
    </row>
    <row r="352" spans="1:10" x14ac:dyDescent="0.25">
      <c r="A352" s="3"/>
      <c r="B352" s="31"/>
      <c r="C352" s="28" t="s">
        <v>199</v>
      </c>
      <c r="D352" s="15"/>
      <c r="E352" s="15">
        <v>700</v>
      </c>
      <c r="F352" s="113"/>
      <c r="G352" s="113"/>
      <c r="H352" s="113"/>
      <c r="I352" s="113"/>
      <c r="J352" s="113"/>
    </row>
    <row r="353" spans="1:10" x14ac:dyDescent="0.25">
      <c r="A353" s="3"/>
      <c r="B353" s="31" t="s">
        <v>399</v>
      </c>
      <c r="C353" s="28" t="s">
        <v>400</v>
      </c>
      <c r="D353" s="15">
        <v>0</v>
      </c>
      <c r="E353" s="15">
        <v>0</v>
      </c>
      <c r="F353" s="113">
        <v>0</v>
      </c>
      <c r="G353" s="113">
        <v>0</v>
      </c>
      <c r="H353" s="113">
        <v>0</v>
      </c>
      <c r="I353" s="113">
        <v>0</v>
      </c>
      <c r="J353" s="113">
        <v>0</v>
      </c>
    </row>
    <row r="354" spans="1:10" x14ac:dyDescent="0.25">
      <c r="A354" s="104"/>
      <c r="B354" s="70"/>
      <c r="C354" s="71" t="s">
        <v>481</v>
      </c>
      <c r="D354" s="72">
        <f t="shared" ref="D354:I354" si="120">SUM(D355:D360)</f>
        <v>0</v>
      </c>
      <c r="E354" s="72">
        <f t="shared" si="120"/>
        <v>0</v>
      </c>
      <c r="F354" s="72">
        <f t="shared" si="120"/>
        <v>0</v>
      </c>
      <c r="G354" s="72">
        <f t="shared" si="120"/>
        <v>0</v>
      </c>
      <c r="H354" s="72">
        <f t="shared" si="120"/>
        <v>0</v>
      </c>
      <c r="I354" s="72">
        <f t="shared" si="120"/>
        <v>0</v>
      </c>
      <c r="J354" s="72">
        <f t="shared" ref="J354" si="121">SUM(J355:J360)</f>
        <v>0</v>
      </c>
    </row>
    <row r="355" spans="1:10" x14ac:dyDescent="0.25">
      <c r="A355" s="30"/>
      <c r="B355" s="31" t="s">
        <v>482</v>
      </c>
      <c r="C355" s="28" t="s">
        <v>101</v>
      </c>
      <c r="D355" s="15">
        <v>0</v>
      </c>
      <c r="E355" s="100">
        <v>0</v>
      </c>
      <c r="F355" s="113">
        <v>0</v>
      </c>
      <c r="G355" s="113">
        <v>0</v>
      </c>
      <c r="H355" s="113">
        <v>0</v>
      </c>
      <c r="I355" s="113">
        <v>0</v>
      </c>
      <c r="J355" s="113">
        <v>0</v>
      </c>
    </row>
    <row r="356" spans="1:10" x14ac:dyDescent="0.25">
      <c r="A356" s="30"/>
      <c r="B356" s="31" t="s">
        <v>483</v>
      </c>
      <c r="C356" s="28" t="s">
        <v>198</v>
      </c>
      <c r="D356" s="15">
        <v>0</v>
      </c>
      <c r="E356" s="100">
        <v>0</v>
      </c>
      <c r="F356" s="113">
        <v>0</v>
      </c>
      <c r="G356" s="113">
        <v>0</v>
      </c>
      <c r="H356" s="113">
        <v>0</v>
      </c>
      <c r="I356" s="113">
        <v>0</v>
      </c>
      <c r="J356" s="113">
        <v>0</v>
      </c>
    </row>
    <row r="357" spans="1:10" x14ac:dyDescent="0.25">
      <c r="A357" s="30"/>
      <c r="B357" s="31" t="s">
        <v>504</v>
      </c>
      <c r="C357" s="28" t="s">
        <v>179</v>
      </c>
      <c r="D357" s="15"/>
      <c r="E357" s="100">
        <v>0</v>
      </c>
      <c r="F357" s="113">
        <v>0</v>
      </c>
      <c r="G357" s="113">
        <v>0</v>
      </c>
      <c r="H357" s="113">
        <v>0</v>
      </c>
      <c r="I357" s="113">
        <v>0</v>
      </c>
      <c r="J357" s="113">
        <v>0</v>
      </c>
    </row>
    <row r="358" spans="1:10" x14ac:dyDescent="0.25">
      <c r="A358" s="30"/>
      <c r="B358" s="31" t="s">
        <v>505</v>
      </c>
      <c r="C358" s="28" t="s">
        <v>99</v>
      </c>
      <c r="D358" s="15"/>
      <c r="E358" s="100">
        <v>0</v>
      </c>
      <c r="F358" s="113">
        <v>0</v>
      </c>
      <c r="G358" s="113">
        <v>0</v>
      </c>
      <c r="H358" s="113">
        <v>0</v>
      </c>
      <c r="I358" s="113">
        <v>0</v>
      </c>
      <c r="J358" s="113">
        <v>0</v>
      </c>
    </row>
    <row r="359" spans="1:10" x14ac:dyDescent="0.25">
      <c r="A359" s="30"/>
      <c r="B359" s="31" t="s">
        <v>484</v>
      </c>
      <c r="C359" s="28" t="s">
        <v>503</v>
      </c>
      <c r="D359" s="15">
        <v>0</v>
      </c>
      <c r="E359" s="100">
        <v>0</v>
      </c>
      <c r="F359" s="113">
        <v>0</v>
      </c>
      <c r="G359" s="113">
        <v>0</v>
      </c>
      <c r="H359" s="113">
        <v>0</v>
      </c>
      <c r="I359" s="113">
        <v>0</v>
      </c>
      <c r="J359" s="113">
        <v>0</v>
      </c>
    </row>
    <row r="360" spans="1:10" x14ac:dyDescent="0.25">
      <c r="A360" s="30"/>
      <c r="B360" s="31" t="s">
        <v>485</v>
      </c>
      <c r="C360" s="28" t="s">
        <v>190</v>
      </c>
      <c r="D360" s="15">
        <v>0</v>
      </c>
      <c r="E360" s="100">
        <v>0</v>
      </c>
      <c r="F360" s="113">
        <v>0</v>
      </c>
      <c r="G360" s="113">
        <v>0</v>
      </c>
      <c r="H360" s="113">
        <v>0</v>
      </c>
      <c r="I360" s="113">
        <v>0</v>
      </c>
      <c r="J360" s="113">
        <v>0</v>
      </c>
    </row>
    <row r="361" spans="1:10" x14ac:dyDescent="0.25">
      <c r="A361" s="3"/>
      <c r="B361" s="70"/>
      <c r="C361" s="71" t="s">
        <v>471</v>
      </c>
      <c r="D361" s="72">
        <f t="shared" ref="D361:I361" si="122">SUM(D362:D366)</f>
        <v>0</v>
      </c>
      <c r="E361" s="72">
        <f t="shared" si="122"/>
        <v>0</v>
      </c>
      <c r="F361" s="72">
        <f t="shared" si="122"/>
        <v>0</v>
      </c>
      <c r="G361" s="72">
        <f t="shared" si="122"/>
        <v>0</v>
      </c>
      <c r="H361" s="72">
        <f t="shared" si="122"/>
        <v>0</v>
      </c>
      <c r="I361" s="72">
        <f t="shared" si="122"/>
        <v>0</v>
      </c>
      <c r="J361" s="72">
        <f t="shared" ref="J361" si="123">SUM(J362:J366)</f>
        <v>0</v>
      </c>
    </row>
    <row r="362" spans="1:10" x14ac:dyDescent="0.25">
      <c r="A362" s="3"/>
      <c r="B362" s="31" t="s">
        <v>472</v>
      </c>
      <c r="C362" s="28" t="s">
        <v>473</v>
      </c>
      <c r="D362" s="15">
        <v>0</v>
      </c>
      <c r="E362" s="100">
        <v>0</v>
      </c>
      <c r="F362" s="113">
        <v>0</v>
      </c>
      <c r="G362" s="113">
        <v>0</v>
      </c>
      <c r="H362" s="113">
        <v>0</v>
      </c>
      <c r="I362" s="113">
        <v>0</v>
      </c>
      <c r="J362" s="113">
        <v>0</v>
      </c>
    </row>
    <row r="363" spans="1:10" x14ac:dyDescent="0.25">
      <c r="A363" s="3"/>
      <c r="B363" s="31" t="s">
        <v>474</v>
      </c>
      <c r="C363" s="28" t="s">
        <v>198</v>
      </c>
      <c r="D363" s="15">
        <v>0</v>
      </c>
      <c r="E363" s="100">
        <v>0</v>
      </c>
      <c r="F363" s="113">
        <v>0</v>
      </c>
      <c r="G363" s="113">
        <v>0</v>
      </c>
      <c r="H363" s="113">
        <v>0</v>
      </c>
      <c r="I363" s="113">
        <v>0</v>
      </c>
      <c r="J363" s="113">
        <v>0</v>
      </c>
    </row>
    <row r="364" spans="1:10" x14ac:dyDescent="0.25">
      <c r="A364" s="3"/>
      <c r="B364" s="31" t="s">
        <v>506</v>
      </c>
      <c r="C364" s="28" t="s">
        <v>507</v>
      </c>
      <c r="D364" s="15"/>
      <c r="E364" s="100">
        <v>0</v>
      </c>
      <c r="F364" s="113">
        <v>0</v>
      </c>
      <c r="G364" s="113">
        <v>0</v>
      </c>
      <c r="H364" s="113">
        <v>0</v>
      </c>
      <c r="I364" s="113">
        <v>0</v>
      </c>
      <c r="J364" s="113">
        <v>0</v>
      </c>
    </row>
    <row r="365" spans="1:10" x14ac:dyDescent="0.25">
      <c r="A365" s="3"/>
      <c r="B365" s="31" t="s">
        <v>475</v>
      </c>
      <c r="C365" s="28" t="s">
        <v>192</v>
      </c>
      <c r="D365" s="15">
        <v>0</v>
      </c>
      <c r="E365" s="100">
        <v>0</v>
      </c>
      <c r="F365" s="113">
        <v>0</v>
      </c>
      <c r="G365" s="113">
        <v>0</v>
      </c>
      <c r="H365" s="113">
        <v>0</v>
      </c>
      <c r="I365" s="113">
        <v>0</v>
      </c>
      <c r="J365" s="113">
        <v>0</v>
      </c>
    </row>
    <row r="366" spans="1:10" x14ac:dyDescent="0.25">
      <c r="A366" s="3"/>
      <c r="B366" s="31" t="s">
        <v>399</v>
      </c>
      <c r="C366" s="28" t="s">
        <v>400</v>
      </c>
      <c r="D366" s="15">
        <v>0</v>
      </c>
      <c r="E366" s="100">
        <v>0</v>
      </c>
      <c r="F366" s="113">
        <v>0</v>
      </c>
      <c r="G366" s="113">
        <v>0</v>
      </c>
      <c r="H366" s="113">
        <v>0</v>
      </c>
      <c r="I366" s="113">
        <v>0</v>
      </c>
      <c r="J366" s="113">
        <v>0</v>
      </c>
    </row>
    <row r="367" spans="1:10" x14ac:dyDescent="0.25">
      <c r="A367" s="3"/>
      <c r="B367" s="70"/>
      <c r="C367" s="71" t="s">
        <v>525</v>
      </c>
      <c r="D367" s="72">
        <f t="shared" ref="D367:I367" si="124">D368+D369</f>
        <v>0</v>
      </c>
      <c r="E367" s="72">
        <f t="shared" si="124"/>
        <v>0</v>
      </c>
      <c r="F367" s="72">
        <f t="shared" si="124"/>
        <v>0</v>
      </c>
      <c r="G367" s="72">
        <f t="shared" si="124"/>
        <v>0</v>
      </c>
      <c r="H367" s="72">
        <f t="shared" si="124"/>
        <v>0</v>
      </c>
      <c r="I367" s="72">
        <f t="shared" si="124"/>
        <v>0</v>
      </c>
      <c r="J367" s="72">
        <f t="shared" ref="J367" si="125">J368+J369</f>
        <v>0</v>
      </c>
    </row>
    <row r="368" spans="1:10" x14ac:dyDescent="0.25">
      <c r="A368" s="3"/>
      <c r="B368" s="31" t="s">
        <v>487</v>
      </c>
      <c r="C368" s="28" t="s">
        <v>198</v>
      </c>
      <c r="D368" s="15">
        <v>0</v>
      </c>
      <c r="E368" s="100">
        <v>0</v>
      </c>
      <c r="F368" s="113">
        <v>0</v>
      </c>
      <c r="G368" s="113">
        <v>0</v>
      </c>
      <c r="H368" s="113">
        <v>0</v>
      </c>
      <c r="I368" s="113">
        <v>0</v>
      </c>
      <c r="J368" s="113">
        <v>0</v>
      </c>
    </row>
    <row r="369" spans="1:10" x14ac:dyDescent="0.25">
      <c r="A369" s="3"/>
      <c r="B369" s="31" t="s">
        <v>488</v>
      </c>
      <c r="C369" s="28" t="s">
        <v>473</v>
      </c>
      <c r="D369" s="15">
        <v>0</v>
      </c>
      <c r="E369" s="100">
        <v>0</v>
      </c>
      <c r="F369" s="113">
        <v>0</v>
      </c>
      <c r="G369" s="113">
        <v>0</v>
      </c>
      <c r="H369" s="113">
        <v>0</v>
      </c>
      <c r="I369" s="113">
        <v>0</v>
      </c>
      <c r="J369" s="113">
        <v>0</v>
      </c>
    </row>
    <row r="370" spans="1:10" x14ac:dyDescent="0.25">
      <c r="A370" s="69"/>
      <c r="B370" s="70"/>
      <c r="C370" s="71" t="s">
        <v>486</v>
      </c>
      <c r="D370" s="72">
        <f t="shared" ref="D370:I370" si="126">D371+D372</f>
        <v>0</v>
      </c>
      <c r="E370" s="72">
        <f t="shared" si="126"/>
        <v>0</v>
      </c>
      <c r="F370" s="72">
        <f t="shared" si="126"/>
        <v>0</v>
      </c>
      <c r="G370" s="72">
        <f t="shared" si="126"/>
        <v>0</v>
      </c>
      <c r="H370" s="72">
        <f t="shared" si="126"/>
        <v>0</v>
      </c>
      <c r="I370" s="72">
        <f t="shared" si="126"/>
        <v>0</v>
      </c>
      <c r="J370" s="72">
        <f t="shared" ref="J370" si="127">J371+J372</f>
        <v>0</v>
      </c>
    </row>
    <row r="371" spans="1:10" x14ac:dyDescent="0.25">
      <c r="A371" s="3"/>
      <c r="B371" s="31" t="s">
        <v>487</v>
      </c>
      <c r="C371" s="28" t="s">
        <v>198</v>
      </c>
      <c r="D371" s="15">
        <v>0</v>
      </c>
      <c r="E371" s="82">
        <v>0</v>
      </c>
      <c r="F371" s="113">
        <v>0</v>
      </c>
      <c r="G371" s="113">
        <v>0</v>
      </c>
      <c r="H371" s="113">
        <v>0</v>
      </c>
      <c r="I371" s="113">
        <v>0</v>
      </c>
      <c r="J371" s="113">
        <v>0</v>
      </c>
    </row>
    <row r="372" spans="1:10" x14ac:dyDescent="0.25">
      <c r="A372" s="3"/>
      <c r="B372" s="31" t="s">
        <v>488</v>
      </c>
      <c r="C372" s="28" t="s">
        <v>473</v>
      </c>
      <c r="D372" s="15">
        <v>0</v>
      </c>
      <c r="E372" s="82">
        <v>0</v>
      </c>
      <c r="F372" s="113">
        <v>0</v>
      </c>
      <c r="G372" s="113">
        <v>0</v>
      </c>
      <c r="H372" s="113">
        <v>0</v>
      </c>
      <c r="I372" s="113">
        <v>0</v>
      </c>
      <c r="J372" s="113">
        <v>0</v>
      </c>
    </row>
    <row r="373" spans="1:10" x14ac:dyDescent="0.25">
      <c r="A373" s="32"/>
      <c r="B373" s="70"/>
      <c r="C373" s="71" t="s">
        <v>371</v>
      </c>
      <c r="D373" s="72">
        <f t="shared" ref="D373:I373" si="128">SUM(D374:D380)</f>
        <v>13700</v>
      </c>
      <c r="E373" s="72">
        <f t="shared" si="128"/>
        <v>21308</v>
      </c>
      <c r="F373" s="72">
        <f t="shared" si="128"/>
        <v>13700</v>
      </c>
      <c r="G373" s="72">
        <f t="shared" si="128"/>
        <v>13700</v>
      </c>
      <c r="H373" s="72">
        <f t="shared" si="128"/>
        <v>14893.13</v>
      </c>
      <c r="I373" s="72">
        <f t="shared" si="128"/>
        <v>14893.13</v>
      </c>
      <c r="J373" s="72">
        <f t="shared" ref="J373" si="129">SUM(J374:J380)</f>
        <v>14893.13</v>
      </c>
    </row>
    <row r="374" spans="1:10" x14ac:dyDescent="0.25">
      <c r="A374" s="3"/>
      <c r="B374" s="31" t="s">
        <v>372</v>
      </c>
      <c r="C374" s="28" t="s">
        <v>189</v>
      </c>
      <c r="D374" s="113">
        <v>9600</v>
      </c>
      <c r="E374" s="15">
        <v>15193</v>
      </c>
      <c r="F374" s="113">
        <v>9600</v>
      </c>
      <c r="G374" s="113">
        <v>9600</v>
      </c>
      <c r="H374" s="113">
        <v>10484.129999999999</v>
      </c>
      <c r="I374" s="113">
        <v>10484.129999999999</v>
      </c>
      <c r="J374" s="113">
        <v>10484.129999999999</v>
      </c>
    </row>
    <row r="375" spans="1:10" x14ac:dyDescent="0.25">
      <c r="A375" s="3"/>
      <c r="B375" s="31" t="s">
        <v>373</v>
      </c>
      <c r="C375" s="28" t="s">
        <v>190</v>
      </c>
      <c r="D375" s="113">
        <v>3295</v>
      </c>
      <c r="E375" s="15">
        <v>5310</v>
      </c>
      <c r="F375" s="113">
        <v>3295</v>
      </c>
      <c r="G375" s="113">
        <v>3295</v>
      </c>
      <c r="H375" s="113">
        <v>3604</v>
      </c>
      <c r="I375" s="113">
        <v>3604</v>
      </c>
      <c r="J375" s="113">
        <v>3604</v>
      </c>
    </row>
    <row r="376" spans="1:10" x14ac:dyDescent="0.25">
      <c r="A376" s="3"/>
      <c r="B376" s="31" t="s">
        <v>457</v>
      </c>
      <c r="C376" s="28" t="s">
        <v>414</v>
      </c>
      <c r="D376" s="113">
        <v>335</v>
      </c>
      <c r="E376" s="15">
        <v>335</v>
      </c>
      <c r="F376" s="113">
        <v>335</v>
      </c>
      <c r="G376" s="113">
        <v>335</v>
      </c>
      <c r="H376" s="113">
        <v>335</v>
      </c>
      <c r="I376" s="113">
        <v>335</v>
      </c>
      <c r="J376" s="113">
        <v>335</v>
      </c>
    </row>
    <row r="377" spans="1:10" x14ac:dyDescent="0.25">
      <c r="A377" s="3"/>
      <c r="B377" s="31" t="s">
        <v>426</v>
      </c>
      <c r="C377" s="28" t="s">
        <v>97</v>
      </c>
      <c r="D377" s="113">
        <v>100</v>
      </c>
      <c r="E377" s="15">
        <v>100</v>
      </c>
      <c r="F377" s="113">
        <v>100</v>
      </c>
      <c r="G377" s="113">
        <v>100</v>
      </c>
      <c r="H377" s="113">
        <v>100</v>
      </c>
      <c r="I377" s="113">
        <v>100</v>
      </c>
      <c r="J377" s="113">
        <v>100</v>
      </c>
    </row>
    <row r="378" spans="1:10" x14ac:dyDescent="0.25">
      <c r="A378" s="3"/>
      <c r="B378" s="31" t="s">
        <v>374</v>
      </c>
      <c r="C378" s="28" t="s">
        <v>192</v>
      </c>
      <c r="D378" s="113">
        <v>100</v>
      </c>
      <c r="E378" s="15">
        <v>100</v>
      </c>
      <c r="F378" s="113">
        <v>100</v>
      </c>
      <c r="G378" s="113">
        <v>100</v>
      </c>
      <c r="H378" s="113">
        <v>100</v>
      </c>
      <c r="I378" s="113">
        <v>100</v>
      </c>
      <c r="J378" s="113">
        <v>100</v>
      </c>
    </row>
    <row r="379" spans="1:10" x14ac:dyDescent="0.25">
      <c r="A379" s="3"/>
      <c r="B379" s="31" t="s">
        <v>489</v>
      </c>
      <c r="C379" s="28" t="s">
        <v>490</v>
      </c>
      <c r="D379" s="113">
        <v>230</v>
      </c>
      <c r="E379" s="15">
        <v>230</v>
      </c>
      <c r="F379" s="113">
        <v>230</v>
      </c>
      <c r="G379" s="113">
        <v>230</v>
      </c>
      <c r="H379" s="113">
        <v>230</v>
      </c>
      <c r="I379" s="113">
        <v>230</v>
      </c>
      <c r="J379" s="113">
        <v>230</v>
      </c>
    </row>
    <row r="380" spans="1:10" x14ac:dyDescent="0.25">
      <c r="A380" s="3"/>
      <c r="B380" s="31" t="s">
        <v>491</v>
      </c>
      <c r="C380" s="28" t="s">
        <v>407</v>
      </c>
      <c r="D380" s="113">
        <v>40</v>
      </c>
      <c r="E380" s="15">
        <v>40</v>
      </c>
      <c r="F380" s="113">
        <v>40</v>
      </c>
      <c r="G380" s="113">
        <v>40</v>
      </c>
      <c r="H380" s="113">
        <v>40</v>
      </c>
      <c r="I380" s="113">
        <v>40</v>
      </c>
      <c r="J380" s="113">
        <v>40</v>
      </c>
    </row>
    <row r="381" spans="1:10" x14ac:dyDescent="0.25">
      <c r="A381" s="32"/>
      <c r="B381" s="73"/>
      <c r="C381" s="71" t="s">
        <v>375</v>
      </c>
      <c r="D381" s="72">
        <f t="shared" ref="D381:I381" si="130">SUM(D382:D383)</f>
        <v>4500</v>
      </c>
      <c r="E381" s="72">
        <f t="shared" si="130"/>
        <v>21274</v>
      </c>
      <c r="F381" s="72">
        <f t="shared" si="130"/>
        <v>4500</v>
      </c>
      <c r="G381" s="72">
        <f t="shared" si="130"/>
        <v>4500</v>
      </c>
      <c r="H381" s="72">
        <f t="shared" si="130"/>
        <v>4500</v>
      </c>
      <c r="I381" s="72">
        <f t="shared" si="130"/>
        <v>5111.8900000000003</v>
      </c>
      <c r="J381" s="72">
        <f t="shared" ref="J381" si="131">SUM(J382:J383)</f>
        <v>5111.8900000000003</v>
      </c>
    </row>
    <row r="382" spans="1:10" x14ac:dyDescent="0.25">
      <c r="A382" s="3"/>
      <c r="B382" s="31" t="s">
        <v>378</v>
      </c>
      <c r="C382" s="28" t="s">
        <v>189</v>
      </c>
      <c r="D382" s="113">
        <v>3360</v>
      </c>
      <c r="E382" s="15">
        <v>15764</v>
      </c>
      <c r="F382" s="113">
        <v>3360</v>
      </c>
      <c r="G382" s="113">
        <v>3360</v>
      </c>
      <c r="H382" s="113">
        <v>3360</v>
      </c>
      <c r="I382" s="113">
        <v>3788</v>
      </c>
      <c r="J382" s="113">
        <v>3788</v>
      </c>
    </row>
    <row r="383" spans="1:10" x14ac:dyDescent="0.25">
      <c r="A383" s="3"/>
      <c r="B383" s="31" t="s">
        <v>379</v>
      </c>
      <c r="C383" s="28" t="s">
        <v>190</v>
      </c>
      <c r="D383" s="113">
        <v>1140</v>
      </c>
      <c r="E383" s="15">
        <v>5510</v>
      </c>
      <c r="F383" s="113">
        <v>1140</v>
      </c>
      <c r="G383" s="113">
        <v>1140</v>
      </c>
      <c r="H383" s="113">
        <v>1140</v>
      </c>
      <c r="I383" s="113">
        <v>1323.89</v>
      </c>
      <c r="J383" s="113">
        <v>1323.89</v>
      </c>
    </row>
    <row r="384" spans="1:10" x14ac:dyDescent="0.25">
      <c r="A384" s="32"/>
      <c r="B384" s="73"/>
      <c r="C384" s="71" t="s">
        <v>376</v>
      </c>
      <c r="D384" s="72">
        <f t="shared" ref="D384:I384" si="132">SUM(D385:D388)</f>
        <v>63000</v>
      </c>
      <c r="E384" s="72">
        <f t="shared" si="132"/>
        <v>63000</v>
      </c>
      <c r="F384" s="72">
        <f t="shared" si="132"/>
        <v>9000</v>
      </c>
      <c r="G384" s="72">
        <f t="shared" si="132"/>
        <v>9000</v>
      </c>
      <c r="H384" s="72">
        <f t="shared" si="132"/>
        <v>9000</v>
      </c>
      <c r="I384" s="72">
        <f t="shared" si="132"/>
        <v>35873.699999999997</v>
      </c>
      <c r="J384" s="72">
        <f t="shared" ref="J384" si="133">SUM(J385:J388)</f>
        <v>35873.699999999997</v>
      </c>
    </row>
    <row r="385" spans="1:10" x14ac:dyDescent="0.25">
      <c r="A385" s="3"/>
      <c r="B385" s="31" t="s">
        <v>458</v>
      </c>
      <c r="C385" s="28" t="s">
        <v>193</v>
      </c>
      <c r="D385" s="113">
        <v>4300</v>
      </c>
      <c r="E385" s="15">
        <v>4300</v>
      </c>
      <c r="F385" s="113">
        <v>3300</v>
      </c>
      <c r="G385" s="113">
        <v>3300</v>
      </c>
      <c r="H385" s="113">
        <v>3300</v>
      </c>
      <c r="I385" s="113">
        <v>3300</v>
      </c>
      <c r="J385" s="113">
        <v>3300</v>
      </c>
    </row>
    <row r="386" spans="1:10" x14ac:dyDescent="0.25">
      <c r="A386" s="3"/>
      <c r="B386" s="31" t="s">
        <v>458</v>
      </c>
      <c r="C386" s="28" t="s">
        <v>194</v>
      </c>
      <c r="D386" s="113">
        <v>10000</v>
      </c>
      <c r="E386" s="15">
        <v>10000</v>
      </c>
      <c r="F386" s="113">
        <v>5000</v>
      </c>
      <c r="G386" s="113">
        <v>5000</v>
      </c>
      <c r="H386" s="113">
        <v>5000</v>
      </c>
      <c r="I386" s="113">
        <v>31873.7</v>
      </c>
      <c r="J386" s="113">
        <v>31873.7</v>
      </c>
    </row>
    <row r="387" spans="1:10" x14ac:dyDescent="0.25">
      <c r="A387" s="3"/>
      <c r="B387" s="31" t="s">
        <v>380</v>
      </c>
      <c r="C387" s="28" t="s">
        <v>459</v>
      </c>
      <c r="D387" s="113">
        <v>700</v>
      </c>
      <c r="E387" s="15">
        <v>700</v>
      </c>
      <c r="F387" s="113">
        <v>700</v>
      </c>
      <c r="G387" s="113">
        <v>700</v>
      </c>
      <c r="H387" s="113">
        <v>700</v>
      </c>
      <c r="I387" s="113">
        <v>700</v>
      </c>
      <c r="J387" s="113">
        <v>700</v>
      </c>
    </row>
    <row r="388" spans="1:10" x14ac:dyDescent="0.25">
      <c r="A388" s="3"/>
      <c r="B388" s="31" t="s">
        <v>576</v>
      </c>
      <c r="C388" s="28" t="s">
        <v>577</v>
      </c>
      <c r="D388" s="113">
        <v>48000</v>
      </c>
      <c r="E388" s="15">
        <v>48000</v>
      </c>
      <c r="F388" s="113">
        <v>0</v>
      </c>
      <c r="G388" s="113">
        <v>0</v>
      </c>
      <c r="H388" s="113">
        <v>0</v>
      </c>
      <c r="I388" s="113">
        <v>0</v>
      </c>
      <c r="J388" s="113">
        <v>0</v>
      </c>
    </row>
    <row r="389" spans="1:10" x14ac:dyDescent="0.25">
      <c r="A389" s="74"/>
      <c r="B389" s="75"/>
      <c r="C389" s="71" t="s">
        <v>377</v>
      </c>
      <c r="D389" s="72">
        <f t="shared" ref="D389:I389" si="134">SUM(D390:D393)</f>
        <v>3000</v>
      </c>
      <c r="E389" s="72">
        <f t="shared" si="134"/>
        <v>3000</v>
      </c>
      <c r="F389" s="72">
        <f t="shared" si="134"/>
        <v>3000</v>
      </c>
      <c r="G389" s="72">
        <f t="shared" si="134"/>
        <v>3000</v>
      </c>
      <c r="H389" s="72">
        <f t="shared" si="134"/>
        <v>3000</v>
      </c>
      <c r="I389" s="72">
        <f t="shared" si="134"/>
        <v>4000</v>
      </c>
      <c r="J389" s="72">
        <f t="shared" ref="J389" si="135">SUM(J390:J393)</f>
        <v>4000</v>
      </c>
    </row>
    <row r="390" spans="1:10" x14ac:dyDescent="0.25">
      <c r="B390" s="31" t="s">
        <v>437</v>
      </c>
      <c r="C390" s="28" t="s">
        <v>189</v>
      </c>
      <c r="D390" s="113">
        <v>90</v>
      </c>
      <c r="E390" s="15">
        <v>90</v>
      </c>
      <c r="F390" s="113">
        <v>90</v>
      </c>
      <c r="G390" s="113">
        <v>90</v>
      </c>
      <c r="H390" s="113">
        <v>90</v>
      </c>
      <c r="I390" s="148">
        <v>130</v>
      </c>
      <c r="J390" s="148">
        <v>130</v>
      </c>
    </row>
    <row r="391" spans="1:10" x14ac:dyDescent="0.25">
      <c r="B391" s="31" t="s">
        <v>438</v>
      </c>
      <c r="C391" s="28" t="s">
        <v>190</v>
      </c>
      <c r="D391" s="113">
        <v>30</v>
      </c>
      <c r="E391" s="15">
        <v>30</v>
      </c>
      <c r="F391" s="113">
        <v>30</v>
      </c>
      <c r="G391" s="113">
        <v>30</v>
      </c>
      <c r="H391" s="113">
        <v>30</v>
      </c>
      <c r="I391" s="148">
        <v>45</v>
      </c>
      <c r="J391" s="148">
        <v>45</v>
      </c>
    </row>
    <row r="392" spans="1:10" x14ac:dyDescent="0.25">
      <c r="B392" s="31" t="s">
        <v>381</v>
      </c>
      <c r="C392" s="28" t="s">
        <v>195</v>
      </c>
      <c r="D392" s="113">
        <v>2000</v>
      </c>
      <c r="E392" s="15">
        <v>2000</v>
      </c>
      <c r="F392" s="113">
        <v>2000</v>
      </c>
      <c r="G392" s="113">
        <v>2000</v>
      </c>
      <c r="H392" s="113">
        <v>2000</v>
      </c>
      <c r="I392" s="148">
        <v>2190</v>
      </c>
      <c r="J392" s="148">
        <v>2190</v>
      </c>
    </row>
    <row r="393" spans="1:10" x14ac:dyDescent="0.25">
      <c r="B393" s="31" t="s">
        <v>382</v>
      </c>
      <c r="C393" s="28" t="s">
        <v>196</v>
      </c>
      <c r="D393" s="113">
        <v>880</v>
      </c>
      <c r="E393" s="15">
        <v>880</v>
      </c>
      <c r="F393" s="113">
        <v>880</v>
      </c>
      <c r="G393" s="113">
        <v>880</v>
      </c>
      <c r="H393" s="113">
        <v>880</v>
      </c>
      <c r="I393" s="148">
        <v>1635</v>
      </c>
      <c r="J393" s="148">
        <v>1635</v>
      </c>
    </row>
    <row r="394" spans="1:10" x14ac:dyDescent="0.25">
      <c r="A394" s="74"/>
      <c r="B394" s="73"/>
      <c r="C394" s="71" t="s">
        <v>383</v>
      </c>
      <c r="D394" s="72">
        <f t="shared" ref="D394:I394" si="136">SUM(D395:D397)</f>
        <v>3000</v>
      </c>
      <c r="E394" s="72">
        <f t="shared" si="136"/>
        <v>3000</v>
      </c>
      <c r="F394" s="72">
        <f t="shared" si="136"/>
        <v>3000</v>
      </c>
      <c r="G394" s="72">
        <f t="shared" si="136"/>
        <v>3000</v>
      </c>
      <c r="H394" s="72">
        <f t="shared" si="136"/>
        <v>3000</v>
      </c>
      <c r="I394" s="72">
        <f t="shared" si="136"/>
        <v>3000</v>
      </c>
      <c r="J394" s="72">
        <f t="shared" ref="J394" si="137">SUM(J395:J397)</f>
        <v>3000</v>
      </c>
    </row>
    <row r="395" spans="1:10" x14ac:dyDescent="0.25">
      <c r="B395" s="31" t="s">
        <v>384</v>
      </c>
      <c r="C395" s="28" t="s">
        <v>198</v>
      </c>
      <c r="D395" s="113">
        <v>1000</v>
      </c>
      <c r="E395" s="15">
        <v>1000</v>
      </c>
      <c r="F395" s="113">
        <v>1000</v>
      </c>
      <c r="G395" s="113">
        <v>1000</v>
      </c>
      <c r="H395" s="113">
        <v>1000</v>
      </c>
      <c r="I395" s="148">
        <v>306.95999999999998</v>
      </c>
      <c r="J395" s="148">
        <v>306.95999999999998</v>
      </c>
    </row>
    <row r="396" spans="1:10" x14ac:dyDescent="0.25">
      <c r="B396" s="31" t="s">
        <v>385</v>
      </c>
      <c r="C396" s="28" t="s">
        <v>387</v>
      </c>
      <c r="D396" s="113">
        <v>1000</v>
      </c>
      <c r="E396" s="15">
        <v>1000</v>
      </c>
      <c r="F396" s="113">
        <v>1000</v>
      </c>
      <c r="G396" s="113">
        <v>1000</v>
      </c>
      <c r="H396" s="113">
        <v>1000</v>
      </c>
      <c r="I396" s="148">
        <v>2693.04</v>
      </c>
      <c r="J396" s="148">
        <v>2693.04</v>
      </c>
    </row>
    <row r="397" spans="1:10" x14ac:dyDescent="0.25">
      <c r="B397" s="31" t="s">
        <v>386</v>
      </c>
      <c r="C397" s="28" t="s">
        <v>116</v>
      </c>
      <c r="D397" s="113">
        <v>1000</v>
      </c>
      <c r="E397" s="15">
        <v>1000</v>
      </c>
      <c r="F397" s="113">
        <v>1000</v>
      </c>
      <c r="G397" s="113">
        <v>1000</v>
      </c>
      <c r="H397" s="113">
        <v>1000</v>
      </c>
      <c r="I397" s="113">
        <v>0</v>
      </c>
      <c r="J397" s="113">
        <v>0</v>
      </c>
    </row>
    <row r="398" spans="1:10" x14ac:dyDescent="0.25">
      <c r="A398" s="74"/>
      <c r="B398" s="70"/>
      <c r="C398" s="71" t="s">
        <v>394</v>
      </c>
      <c r="D398" s="72">
        <f t="shared" ref="D398:I398" si="138">SUM(D399:D406)</f>
        <v>26650</v>
      </c>
      <c r="E398" s="72">
        <f t="shared" si="138"/>
        <v>26650</v>
      </c>
      <c r="F398" s="72">
        <f t="shared" si="138"/>
        <v>26650</v>
      </c>
      <c r="G398" s="72">
        <f t="shared" si="138"/>
        <v>26650</v>
      </c>
      <c r="H398" s="72">
        <f t="shared" si="138"/>
        <v>26650</v>
      </c>
      <c r="I398" s="72">
        <f t="shared" si="138"/>
        <v>26650</v>
      </c>
      <c r="J398" s="72">
        <f t="shared" ref="J398" si="139">SUM(J399:J406)</f>
        <v>26650</v>
      </c>
    </row>
    <row r="399" spans="1:10" x14ac:dyDescent="0.25">
      <c r="B399" s="31" t="s">
        <v>388</v>
      </c>
      <c r="C399" s="28" t="s">
        <v>189</v>
      </c>
      <c r="D399" s="113">
        <v>18878</v>
      </c>
      <c r="E399" s="15">
        <v>18878</v>
      </c>
      <c r="F399" s="113">
        <v>18878</v>
      </c>
      <c r="G399" s="113">
        <v>18878</v>
      </c>
      <c r="H399" s="113">
        <v>18878</v>
      </c>
      <c r="I399" s="113">
        <v>18878</v>
      </c>
      <c r="J399" s="113">
        <v>18878</v>
      </c>
    </row>
    <row r="400" spans="1:10" x14ac:dyDescent="0.25">
      <c r="B400" s="31" t="s">
        <v>390</v>
      </c>
      <c r="C400" s="28" t="s">
        <v>367</v>
      </c>
      <c r="D400" s="113">
        <v>797</v>
      </c>
      <c r="E400" s="15">
        <v>797</v>
      </c>
      <c r="F400" s="113">
        <v>797</v>
      </c>
      <c r="G400" s="113">
        <v>797</v>
      </c>
      <c r="H400" s="113">
        <v>797</v>
      </c>
      <c r="I400" s="113">
        <v>797</v>
      </c>
      <c r="J400" s="113">
        <v>797</v>
      </c>
    </row>
    <row r="401" spans="1:10" x14ac:dyDescent="0.25">
      <c r="B401" s="31" t="s">
        <v>513</v>
      </c>
      <c r="C401" s="28" t="s">
        <v>517</v>
      </c>
      <c r="D401" s="113"/>
      <c r="E401" s="15"/>
      <c r="F401" s="113"/>
      <c r="G401" s="113"/>
      <c r="H401" s="113"/>
      <c r="I401" s="113"/>
      <c r="J401" s="113"/>
    </row>
    <row r="402" spans="1:10" x14ac:dyDescent="0.25">
      <c r="B402" s="31" t="s">
        <v>391</v>
      </c>
      <c r="C402" s="28" t="s">
        <v>190</v>
      </c>
      <c r="D402" s="113">
        <v>6875</v>
      </c>
      <c r="E402" s="15">
        <v>6875</v>
      </c>
      <c r="F402" s="113">
        <v>6875</v>
      </c>
      <c r="G402" s="113">
        <v>6875</v>
      </c>
      <c r="H402" s="113">
        <v>6875</v>
      </c>
      <c r="I402" s="113">
        <v>6875</v>
      </c>
      <c r="J402" s="113">
        <v>6875</v>
      </c>
    </row>
    <row r="403" spans="1:10" x14ac:dyDescent="0.25">
      <c r="B403" s="31" t="s">
        <v>389</v>
      </c>
      <c r="C403" s="28" t="s">
        <v>197</v>
      </c>
      <c r="D403" s="113">
        <v>0</v>
      </c>
      <c r="E403" s="15">
        <v>0</v>
      </c>
      <c r="F403" s="113">
        <v>0</v>
      </c>
      <c r="G403" s="113">
        <v>0</v>
      </c>
      <c r="H403" s="113">
        <v>0</v>
      </c>
      <c r="I403" s="113">
        <v>0</v>
      </c>
      <c r="J403" s="113">
        <v>0</v>
      </c>
    </row>
    <row r="404" spans="1:10" x14ac:dyDescent="0.25">
      <c r="B404" s="33" t="s">
        <v>392</v>
      </c>
      <c r="C404" s="14" t="s">
        <v>393</v>
      </c>
      <c r="D404" s="113">
        <v>100</v>
      </c>
      <c r="E404" s="15">
        <v>100</v>
      </c>
      <c r="F404" s="113">
        <v>100</v>
      </c>
      <c r="G404" s="113">
        <v>100</v>
      </c>
      <c r="H404" s="113">
        <v>100</v>
      </c>
      <c r="I404" s="113">
        <v>100</v>
      </c>
      <c r="J404" s="113">
        <v>100</v>
      </c>
    </row>
    <row r="405" spans="1:10" x14ac:dyDescent="0.25">
      <c r="B405" s="33" t="s">
        <v>309</v>
      </c>
      <c r="C405" s="14" t="s">
        <v>407</v>
      </c>
      <c r="D405" s="113"/>
      <c r="E405" s="15"/>
      <c r="F405" s="113"/>
      <c r="G405" s="113"/>
      <c r="H405" s="113"/>
      <c r="I405" s="113"/>
      <c r="J405" s="113"/>
    </row>
    <row r="406" spans="1:10" x14ac:dyDescent="0.25">
      <c r="B406" s="33" t="s">
        <v>467</v>
      </c>
      <c r="C406" s="14" t="s">
        <v>192</v>
      </c>
      <c r="D406" s="113">
        <v>0</v>
      </c>
      <c r="E406" s="15">
        <v>0</v>
      </c>
      <c r="F406" s="113">
        <v>0</v>
      </c>
      <c r="G406" s="113">
        <v>0</v>
      </c>
      <c r="H406" s="113">
        <v>0</v>
      </c>
      <c r="I406" s="113">
        <v>0</v>
      </c>
      <c r="J406" s="113">
        <v>0</v>
      </c>
    </row>
    <row r="407" spans="1:10" x14ac:dyDescent="0.25">
      <c r="A407" s="74"/>
      <c r="B407" s="73"/>
      <c r="C407" s="71" t="s">
        <v>401</v>
      </c>
      <c r="D407" s="72">
        <f t="shared" ref="D407:I407" si="140">SUM(D408:D413)</f>
        <v>5000</v>
      </c>
      <c r="E407" s="72">
        <f t="shared" si="140"/>
        <v>2729.5800000000004</v>
      </c>
      <c r="F407" s="72">
        <f t="shared" si="140"/>
        <v>5000</v>
      </c>
      <c r="G407" s="72">
        <f t="shared" si="140"/>
        <v>5000</v>
      </c>
      <c r="H407" s="72">
        <f t="shared" si="140"/>
        <v>5000</v>
      </c>
      <c r="I407" s="72">
        <f t="shared" si="140"/>
        <v>5000</v>
      </c>
      <c r="J407" s="72">
        <f t="shared" ref="J407" si="141">SUM(J408:J413)</f>
        <v>5000</v>
      </c>
    </row>
    <row r="408" spans="1:10" x14ac:dyDescent="0.25">
      <c r="B408" s="31" t="s">
        <v>402</v>
      </c>
      <c r="C408" s="28" t="s">
        <v>189</v>
      </c>
      <c r="D408" s="113">
        <v>3180</v>
      </c>
      <c r="E408" s="15">
        <v>1808.91</v>
      </c>
      <c r="F408" s="113">
        <v>3180</v>
      </c>
      <c r="G408" s="113">
        <v>3180</v>
      </c>
      <c r="H408" s="113">
        <v>3180</v>
      </c>
      <c r="I408" s="113">
        <v>3180</v>
      </c>
      <c r="J408" s="113">
        <v>3180</v>
      </c>
    </row>
    <row r="409" spans="1:10" x14ac:dyDescent="0.25">
      <c r="B409" s="31" t="s">
        <v>403</v>
      </c>
      <c r="C409" s="28" t="s">
        <v>190</v>
      </c>
      <c r="D409" s="113">
        <v>1090</v>
      </c>
      <c r="E409" s="15">
        <v>625.62</v>
      </c>
      <c r="F409" s="113">
        <v>1090</v>
      </c>
      <c r="G409" s="113">
        <v>1090</v>
      </c>
      <c r="H409" s="113">
        <v>1090</v>
      </c>
      <c r="I409" s="113">
        <v>1090</v>
      </c>
      <c r="J409" s="113">
        <v>1090</v>
      </c>
    </row>
    <row r="410" spans="1:10" x14ac:dyDescent="0.25">
      <c r="B410" s="31" t="s">
        <v>404</v>
      </c>
      <c r="C410" s="28" t="s">
        <v>198</v>
      </c>
      <c r="D410" s="113">
        <v>0</v>
      </c>
      <c r="E410" s="15">
        <v>0</v>
      </c>
      <c r="F410" s="113">
        <v>0</v>
      </c>
      <c r="G410" s="113">
        <v>0</v>
      </c>
      <c r="H410" s="113">
        <v>0</v>
      </c>
      <c r="I410" s="113">
        <v>0</v>
      </c>
      <c r="J410" s="113">
        <v>0</v>
      </c>
    </row>
    <row r="411" spans="1:10" x14ac:dyDescent="0.25">
      <c r="B411" s="31" t="s">
        <v>427</v>
      </c>
      <c r="C411" s="28" t="s">
        <v>428</v>
      </c>
      <c r="D411" s="113">
        <v>30</v>
      </c>
      <c r="E411" s="15">
        <v>0</v>
      </c>
      <c r="F411" s="113">
        <v>30</v>
      </c>
      <c r="G411" s="113">
        <v>30</v>
      </c>
      <c r="H411" s="113">
        <v>30</v>
      </c>
      <c r="I411" s="113">
        <v>30</v>
      </c>
      <c r="J411" s="113">
        <v>30</v>
      </c>
    </row>
    <row r="412" spans="1:10" x14ac:dyDescent="0.25">
      <c r="B412" s="31" t="s">
        <v>405</v>
      </c>
      <c r="C412" s="28" t="s">
        <v>199</v>
      </c>
      <c r="D412" s="113">
        <v>700</v>
      </c>
      <c r="E412" s="15">
        <v>295.05</v>
      </c>
      <c r="F412" s="113">
        <v>700</v>
      </c>
      <c r="G412" s="113">
        <v>700</v>
      </c>
      <c r="H412" s="113">
        <v>700</v>
      </c>
      <c r="I412" s="113">
        <v>700</v>
      </c>
      <c r="J412" s="113">
        <v>700</v>
      </c>
    </row>
    <row r="413" spans="1:10" x14ac:dyDescent="0.25">
      <c r="B413" s="31" t="s">
        <v>406</v>
      </c>
      <c r="C413" s="28" t="s">
        <v>407</v>
      </c>
      <c r="D413" s="113">
        <v>0</v>
      </c>
      <c r="E413" s="15">
        <v>0</v>
      </c>
      <c r="F413" s="113">
        <v>0</v>
      </c>
      <c r="G413" s="113">
        <v>0</v>
      </c>
      <c r="H413" s="113">
        <v>0</v>
      </c>
      <c r="I413" s="113">
        <v>0</v>
      </c>
      <c r="J413" s="113">
        <v>0</v>
      </c>
    </row>
    <row r="414" spans="1:10" x14ac:dyDescent="0.25">
      <c r="A414" s="74"/>
      <c r="B414" s="73"/>
      <c r="C414" s="71" t="s">
        <v>408</v>
      </c>
      <c r="D414" s="72">
        <f t="shared" ref="D414:I414" si="142">SUM(D415:D418)</f>
        <v>15000</v>
      </c>
      <c r="E414" s="72">
        <f t="shared" si="142"/>
        <v>48071</v>
      </c>
      <c r="F414" s="72">
        <f t="shared" si="142"/>
        <v>15000</v>
      </c>
      <c r="G414" s="72">
        <f t="shared" si="142"/>
        <v>15000</v>
      </c>
      <c r="H414" s="72">
        <f t="shared" si="142"/>
        <v>15000</v>
      </c>
      <c r="I414" s="72">
        <f t="shared" si="142"/>
        <v>25836.95</v>
      </c>
      <c r="J414" s="72">
        <f t="shared" ref="J414" si="143">SUM(J415:J418)</f>
        <v>25836.95</v>
      </c>
    </row>
    <row r="415" spans="1:10" x14ac:dyDescent="0.25">
      <c r="B415" s="31" t="s">
        <v>409</v>
      </c>
      <c r="C415" s="28" t="s">
        <v>189</v>
      </c>
      <c r="D415" s="113">
        <v>11100</v>
      </c>
      <c r="E415" s="15">
        <v>35621</v>
      </c>
      <c r="F415" s="113">
        <v>11100</v>
      </c>
      <c r="G415" s="113">
        <v>11100</v>
      </c>
      <c r="H415" s="113">
        <v>11100</v>
      </c>
      <c r="I415" s="113">
        <v>19145.57</v>
      </c>
      <c r="J415" s="113">
        <v>19145.57</v>
      </c>
    </row>
    <row r="416" spans="1:10" x14ac:dyDescent="0.25">
      <c r="B416" s="31" t="s">
        <v>410</v>
      </c>
      <c r="C416" s="28" t="s">
        <v>190</v>
      </c>
      <c r="D416" s="113">
        <v>3900</v>
      </c>
      <c r="E416" s="15">
        <v>12450</v>
      </c>
      <c r="F416" s="113">
        <v>3900</v>
      </c>
      <c r="G416" s="113">
        <v>3900</v>
      </c>
      <c r="H416" s="113">
        <v>3900</v>
      </c>
      <c r="I416" s="113">
        <v>6691.38</v>
      </c>
      <c r="J416" s="113">
        <v>6691.38</v>
      </c>
    </row>
    <row r="417" spans="1:10" x14ac:dyDescent="0.25">
      <c r="B417" s="31" t="s">
        <v>509</v>
      </c>
      <c r="C417" s="28" t="s">
        <v>199</v>
      </c>
      <c r="D417" s="113">
        <v>0</v>
      </c>
      <c r="E417" s="15">
        <v>0</v>
      </c>
      <c r="F417" s="113">
        <v>0</v>
      </c>
      <c r="G417" s="113">
        <v>0</v>
      </c>
      <c r="H417" s="113">
        <v>0</v>
      </c>
      <c r="I417" s="113">
        <v>0</v>
      </c>
      <c r="J417" s="113">
        <v>0</v>
      </c>
    </row>
    <row r="418" spans="1:10" x14ac:dyDescent="0.25">
      <c r="B418" s="31" t="s">
        <v>510</v>
      </c>
      <c r="C418" s="28" t="s">
        <v>407</v>
      </c>
      <c r="D418" s="113">
        <v>0</v>
      </c>
      <c r="E418" s="15">
        <v>0</v>
      </c>
      <c r="F418" s="113">
        <v>0</v>
      </c>
      <c r="G418" s="113">
        <v>0</v>
      </c>
      <c r="H418" s="113">
        <v>0</v>
      </c>
      <c r="I418" s="113">
        <v>0</v>
      </c>
      <c r="J418" s="113">
        <v>0</v>
      </c>
    </row>
    <row r="419" spans="1:10" x14ac:dyDescent="0.25">
      <c r="A419" s="39" t="s">
        <v>57</v>
      </c>
      <c r="B419" s="57"/>
      <c r="C419" s="39"/>
      <c r="D419" s="40">
        <f t="shared" ref="D419" si="144">D414+D407+D398+D394+D389+D384+D381+D373+D370+D367+D361+D354+D348+D345</f>
        <v>144920</v>
      </c>
      <c r="E419" s="40">
        <f t="shared" ref="E419:J419" si="145">E414+E407+E398+E394+E389+E384+E381+E373+E370+E367+E361+E354+E348+E345</f>
        <v>205103.49000000002</v>
      </c>
      <c r="F419" s="40">
        <f t="shared" si="145"/>
        <v>90920</v>
      </c>
      <c r="G419" s="40">
        <f t="shared" si="145"/>
        <v>90920</v>
      </c>
      <c r="H419" s="40">
        <f t="shared" si="145"/>
        <v>92113.13</v>
      </c>
      <c r="I419" s="40">
        <f t="shared" si="145"/>
        <v>131411.07</v>
      </c>
      <c r="J419" s="40">
        <f t="shared" si="145"/>
        <v>131411.07</v>
      </c>
    </row>
    <row r="420" spans="1:10" x14ac:dyDescent="0.25">
      <c r="A420" s="67"/>
      <c r="B420" s="31">
        <v>711001</v>
      </c>
      <c r="C420" s="28" t="s">
        <v>528</v>
      </c>
      <c r="D420" s="83"/>
      <c r="E420" s="15">
        <v>0</v>
      </c>
      <c r="F420" s="113">
        <v>0</v>
      </c>
      <c r="G420" s="113">
        <v>0</v>
      </c>
      <c r="H420" s="113">
        <v>0</v>
      </c>
      <c r="I420" s="113">
        <v>0</v>
      </c>
      <c r="J420" s="113">
        <v>0</v>
      </c>
    </row>
    <row r="421" spans="1:10" x14ac:dyDescent="0.25">
      <c r="A421" s="67"/>
      <c r="B421" s="31">
        <v>711001</v>
      </c>
      <c r="C421" s="28" t="s">
        <v>529</v>
      </c>
      <c r="D421" s="83"/>
      <c r="E421" s="15">
        <v>0</v>
      </c>
      <c r="F421" s="113">
        <v>0</v>
      </c>
      <c r="G421" s="113">
        <v>0</v>
      </c>
      <c r="H421" s="113">
        <v>0</v>
      </c>
      <c r="I421" s="113">
        <v>0</v>
      </c>
      <c r="J421" s="113">
        <v>0</v>
      </c>
    </row>
    <row r="422" spans="1:10" x14ac:dyDescent="0.25">
      <c r="A422" s="67"/>
      <c r="B422" s="31">
        <v>714004</v>
      </c>
      <c r="C422" s="28" t="s">
        <v>567</v>
      </c>
      <c r="D422" s="83"/>
      <c r="E422" s="15"/>
      <c r="F422" s="113">
        <v>0</v>
      </c>
      <c r="G422" s="113">
        <v>0</v>
      </c>
      <c r="H422" s="147">
        <v>6896</v>
      </c>
      <c r="I422" s="147">
        <v>6896</v>
      </c>
      <c r="J422" s="147">
        <v>6896</v>
      </c>
    </row>
    <row r="423" spans="1:10" x14ac:dyDescent="0.25">
      <c r="B423" s="33">
        <v>717001</v>
      </c>
      <c r="C423" s="36" t="s">
        <v>80</v>
      </c>
      <c r="D423" s="103">
        <f>SUM(D424:D437)</f>
        <v>0</v>
      </c>
      <c r="E423" s="103">
        <f>SUM(E424:E437)</f>
        <v>0</v>
      </c>
      <c r="F423" s="120">
        <f>SUM(F424:F437)</f>
        <v>0</v>
      </c>
      <c r="G423" s="120">
        <f>SUM(G424:G437)</f>
        <v>2279365.56</v>
      </c>
      <c r="H423" s="120">
        <f>SUM(H424:H437)</f>
        <v>2273587.56</v>
      </c>
      <c r="I423" s="120">
        <f>SUM(I424:I440)</f>
        <v>2345636.21</v>
      </c>
      <c r="J423" s="120">
        <f>SUM(J424:J440)</f>
        <v>2536043.5</v>
      </c>
    </row>
    <row r="424" spans="1:10" x14ac:dyDescent="0.25">
      <c r="B424" s="97"/>
      <c r="C424" s="35" t="s">
        <v>476</v>
      </c>
      <c r="D424" s="78">
        <v>0</v>
      </c>
      <c r="E424" s="78">
        <v>0</v>
      </c>
      <c r="F424" s="78">
        <v>0</v>
      </c>
      <c r="G424" s="78">
        <v>22800</v>
      </c>
      <c r="H424" s="78">
        <v>22800</v>
      </c>
      <c r="I424" s="60">
        <v>24800</v>
      </c>
      <c r="J424" s="78">
        <v>24800</v>
      </c>
    </row>
    <row r="425" spans="1:10" x14ac:dyDescent="0.25">
      <c r="B425" s="97"/>
      <c r="C425" s="35" t="s">
        <v>584</v>
      </c>
      <c r="D425" s="78">
        <v>0</v>
      </c>
      <c r="E425" s="78">
        <v>0</v>
      </c>
      <c r="F425" s="78">
        <v>0</v>
      </c>
      <c r="G425" s="78">
        <v>20000</v>
      </c>
      <c r="H425" s="78">
        <v>20000</v>
      </c>
      <c r="I425" s="149">
        <v>20000</v>
      </c>
      <c r="J425" s="156">
        <v>20000</v>
      </c>
    </row>
    <row r="426" spans="1:10" x14ac:dyDescent="0.25">
      <c r="B426" s="97"/>
      <c r="C426" s="144" t="s">
        <v>543</v>
      </c>
      <c r="D426" s="78">
        <v>0</v>
      </c>
      <c r="E426" s="100">
        <v>0</v>
      </c>
      <c r="F426" s="78">
        <v>0</v>
      </c>
      <c r="G426" s="78">
        <v>15000</v>
      </c>
      <c r="H426" s="78">
        <v>15000</v>
      </c>
      <c r="I426" s="78">
        <v>15000</v>
      </c>
      <c r="J426" s="78">
        <v>15000</v>
      </c>
    </row>
    <row r="427" spans="1:10" x14ac:dyDescent="0.25">
      <c r="B427" s="97"/>
      <c r="C427" s="144" t="s">
        <v>578</v>
      </c>
      <c r="D427" s="78">
        <v>0</v>
      </c>
      <c r="E427" s="100">
        <v>0</v>
      </c>
      <c r="F427" s="78">
        <v>0</v>
      </c>
      <c r="G427" s="78">
        <v>25778</v>
      </c>
      <c r="H427" s="78">
        <v>20000</v>
      </c>
      <c r="I427" s="60">
        <v>20000</v>
      </c>
      <c r="J427" s="78">
        <v>20000</v>
      </c>
    </row>
    <row r="428" spans="1:10" x14ac:dyDescent="0.25">
      <c r="B428" s="97"/>
      <c r="C428" s="43" t="s">
        <v>544</v>
      </c>
      <c r="D428" s="78">
        <v>0</v>
      </c>
      <c r="E428" s="100">
        <v>0</v>
      </c>
      <c r="F428" s="78">
        <v>0</v>
      </c>
      <c r="G428" s="78">
        <v>45000</v>
      </c>
      <c r="H428" s="78">
        <v>45000</v>
      </c>
      <c r="I428" s="60">
        <f>13336+27.34-3214.2</f>
        <v>10149.14</v>
      </c>
      <c r="J428" s="78">
        <f>13336+27.34-3214.2</f>
        <v>10149.14</v>
      </c>
    </row>
    <row r="429" spans="1:10" x14ac:dyDescent="0.25">
      <c r="B429" s="97"/>
      <c r="C429" s="43" t="s">
        <v>547</v>
      </c>
      <c r="D429" s="78">
        <v>0</v>
      </c>
      <c r="E429" s="100">
        <v>0</v>
      </c>
      <c r="F429" s="78">
        <v>0</v>
      </c>
      <c r="G429" s="78">
        <v>286235.86</v>
      </c>
      <c r="H429" s="78">
        <v>286235.86</v>
      </c>
      <c r="I429" s="78">
        <v>286235.86</v>
      </c>
      <c r="J429" s="78">
        <v>299237.46000000002</v>
      </c>
    </row>
    <row r="430" spans="1:10" x14ac:dyDescent="0.25">
      <c r="B430" s="97"/>
      <c r="C430" s="43" t="s">
        <v>546</v>
      </c>
      <c r="D430" s="78">
        <v>0</v>
      </c>
      <c r="E430" s="100">
        <v>0</v>
      </c>
      <c r="F430" s="78">
        <v>0</v>
      </c>
      <c r="G430" s="78">
        <v>492188.91</v>
      </c>
      <c r="H430" s="78">
        <v>492188.91</v>
      </c>
      <c r="I430" s="60">
        <v>513550.09</v>
      </c>
      <c r="J430" s="78">
        <v>513550.09</v>
      </c>
    </row>
    <row r="431" spans="1:10" x14ac:dyDescent="0.25">
      <c r="B431" s="97"/>
      <c r="C431" s="43" t="s">
        <v>549</v>
      </c>
      <c r="D431" s="78">
        <v>0</v>
      </c>
      <c r="E431" s="100">
        <v>0</v>
      </c>
      <c r="F431" s="78">
        <v>0</v>
      </c>
      <c r="G431" s="78">
        <v>479824.07</v>
      </c>
      <c r="H431" s="78">
        <v>479824.07</v>
      </c>
      <c r="I431" s="60">
        <v>455832.82</v>
      </c>
      <c r="J431" s="78">
        <v>479824.07</v>
      </c>
    </row>
    <row r="432" spans="1:10" x14ac:dyDescent="0.25">
      <c r="B432" s="97"/>
      <c r="C432" s="43" t="s">
        <v>548</v>
      </c>
      <c r="D432" s="78">
        <v>0</v>
      </c>
      <c r="E432" s="100">
        <v>0</v>
      </c>
      <c r="F432" s="78">
        <v>0</v>
      </c>
      <c r="G432" s="78">
        <v>754298.72</v>
      </c>
      <c r="H432" s="78">
        <v>754298.72</v>
      </c>
      <c r="I432" s="78">
        <v>842701.72</v>
      </c>
      <c r="J432" s="78">
        <v>996116.16</v>
      </c>
    </row>
    <row r="433" spans="1:10" x14ac:dyDescent="0.25">
      <c r="B433" s="97"/>
      <c r="C433" s="43" t="s">
        <v>562</v>
      </c>
      <c r="D433" s="78">
        <v>0</v>
      </c>
      <c r="E433" s="100">
        <v>0</v>
      </c>
      <c r="F433" s="78">
        <v>0</v>
      </c>
      <c r="G433" s="78">
        <v>50000</v>
      </c>
      <c r="H433" s="78">
        <v>50000</v>
      </c>
      <c r="I433" s="60">
        <v>53466.58</v>
      </c>
      <c r="J433" s="78">
        <v>53466.58</v>
      </c>
    </row>
    <row r="434" spans="1:10" x14ac:dyDescent="0.25">
      <c r="B434" s="97"/>
      <c r="C434" s="43" t="s">
        <v>555</v>
      </c>
      <c r="D434" s="78">
        <v>0</v>
      </c>
      <c r="E434" s="100">
        <v>0</v>
      </c>
      <c r="F434" s="78">
        <v>0</v>
      </c>
      <c r="G434" s="78">
        <f>48000+6200</f>
        <v>54200</v>
      </c>
      <c r="H434" s="78">
        <f>48000+6200</f>
        <v>54200</v>
      </c>
      <c r="I434" s="78">
        <f>48000+6200</f>
        <v>54200</v>
      </c>
      <c r="J434" s="78">
        <f>48000+6200</f>
        <v>54200</v>
      </c>
    </row>
    <row r="435" spans="1:10" x14ac:dyDescent="0.25">
      <c r="B435" s="97"/>
      <c r="C435" s="43" t="s">
        <v>557</v>
      </c>
      <c r="D435" s="78">
        <v>0</v>
      </c>
      <c r="E435" s="100">
        <v>0</v>
      </c>
      <c r="F435" s="78">
        <v>0</v>
      </c>
      <c r="G435" s="78">
        <v>5000</v>
      </c>
      <c r="H435" s="78">
        <v>5000</v>
      </c>
      <c r="I435" s="60">
        <v>4000</v>
      </c>
      <c r="J435" s="78">
        <v>4000</v>
      </c>
    </row>
    <row r="436" spans="1:10" x14ac:dyDescent="0.25">
      <c r="B436" s="97"/>
      <c r="C436" s="43" t="s">
        <v>558</v>
      </c>
      <c r="D436" s="78">
        <v>0</v>
      </c>
      <c r="E436" s="100">
        <v>0</v>
      </c>
      <c r="F436" s="78">
        <v>0</v>
      </c>
      <c r="G436" s="78">
        <v>11640</v>
      </c>
      <c r="H436" s="78">
        <v>11640</v>
      </c>
      <c r="I436" s="78">
        <v>9700</v>
      </c>
      <c r="J436" s="78">
        <v>9700</v>
      </c>
    </row>
    <row r="437" spans="1:10" x14ac:dyDescent="0.25">
      <c r="B437" s="97"/>
      <c r="C437" s="43" t="s">
        <v>553</v>
      </c>
      <c r="D437" s="78">
        <v>0</v>
      </c>
      <c r="E437" s="100">
        <v>0</v>
      </c>
      <c r="F437" s="78">
        <v>0</v>
      </c>
      <c r="G437" s="78">
        <v>17400</v>
      </c>
      <c r="H437" s="78">
        <v>17400</v>
      </c>
      <c r="I437" s="78">
        <v>17400</v>
      </c>
      <c r="J437" s="78">
        <v>17400</v>
      </c>
    </row>
    <row r="438" spans="1:10" x14ac:dyDescent="0.25">
      <c r="B438" s="97"/>
      <c r="C438" s="43" t="s">
        <v>581</v>
      </c>
      <c r="D438" s="78">
        <v>0</v>
      </c>
      <c r="E438" s="100">
        <v>0</v>
      </c>
      <c r="F438" s="78">
        <v>0</v>
      </c>
      <c r="G438" s="78">
        <v>0</v>
      </c>
      <c r="H438" s="78">
        <v>0</v>
      </c>
      <c r="I438" s="60">
        <v>6600</v>
      </c>
      <c r="J438" s="78">
        <v>6600</v>
      </c>
    </row>
    <row r="439" spans="1:10" x14ac:dyDescent="0.25">
      <c r="B439" s="97"/>
      <c r="C439" s="43" t="s">
        <v>582</v>
      </c>
      <c r="D439" s="78">
        <v>0</v>
      </c>
      <c r="E439" s="100">
        <v>0</v>
      </c>
      <c r="F439" s="78">
        <v>0</v>
      </c>
      <c r="G439" s="78">
        <v>0</v>
      </c>
      <c r="H439" s="78">
        <v>0</v>
      </c>
      <c r="I439" s="60">
        <v>2000</v>
      </c>
      <c r="J439" s="78">
        <v>2000</v>
      </c>
    </row>
    <row r="440" spans="1:10" x14ac:dyDescent="0.25">
      <c r="B440" s="97"/>
      <c r="C440" s="43" t="s">
        <v>583</v>
      </c>
      <c r="D440" s="78">
        <v>0</v>
      </c>
      <c r="E440" s="100">
        <v>0</v>
      </c>
      <c r="F440" s="78">
        <v>0</v>
      </c>
      <c r="G440" s="78">
        <v>0</v>
      </c>
      <c r="H440" s="78">
        <v>0</v>
      </c>
      <c r="I440" s="60">
        <v>10000</v>
      </c>
      <c r="J440" s="78">
        <v>10000</v>
      </c>
    </row>
    <row r="441" spans="1:10" x14ac:dyDescent="0.25">
      <c r="B441" s="46"/>
      <c r="C441" s="31" t="s">
        <v>508</v>
      </c>
      <c r="D441" s="113">
        <v>0</v>
      </c>
      <c r="E441" s="15">
        <v>0</v>
      </c>
      <c r="F441" s="113">
        <v>0</v>
      </c>
      <c r="G441" s="113">
        <v>0</v>
      </c>
      <c r="H441" s="113">
        <v>0</v>
      </c>
      <c r="I441" s="113">
        <v>0</v>
      </c>
      <c r="J441" s="113">
        <v>0</v>
      </c>
    </row>
    <row r="442" spans="1:10" x14ac:dyDescent="0.25">
      <c r="B442" s="46"/>
      <c r="C442" s="36" t="s">
        <v>462</v>
      </c>
      <c r="D442" s="113">
        <v>6949.44</v>
      </c>
      <c r="E442" s="15">
        <v>6949.44</v>
      </c>
      <c r="F442" s="113">
        <v>0</v>
      </c>
      <c r="G442" s="113">
        <v>0</v>
      </c>
      <c r="H442" s="113">
        <v>0</v>
      </c>
      <c r="I442" s="113">
        <v>0</v>
      </c>
      <c r="J442" s="113">
        <v>0</v>
      </c>
    </row>
    <row r="443" spans="1:10" x14ac:dyDescent="0.25">
      <c r="B443" s="46"/>
      <c r="C443" s="36" t="s">
        <v>536</v>
      </c>
      <c r="D443" s="113"/>
      <c r="E443" s="15">
        <v>487.44</v>
      </c>
      <c r="F443" s="113"/>
      <c r="G443" s="113"/>
      <c r="H443" s="113"/>
      <c r="I443" s="113"/>
      <c r="J443" s="113"/>
    </row>
    <row r="444" spans="1:10" x14ac:dyDescent="0.25">
      <c r="B444" s="46"/>
      <c r="C444" s="36" t="s">
        <v>530</v>
      </c>
      <c r="D444" s="113">
        <v>14600</v>
      </c>
      <c r="E444" s="100">
        <v>16532.86</v>
      </c>
      <c r="F444" s="113">
        <v>0</v>
      </c>
      <c r="G444" s="113">
        <v>0</v>
      </c>
      <c r="H444" s="113">
        <v>0</v>
      </c>
      <c r="I444" s="113">
        <v>0</v>
      </c>
      <c r="J444" s="113">
        <v>0</v>
      </c>
    </row>
    <row r="445" spans="1:10" x14ac:dyDescent="0.25">
      <c r="B445" s="46"/>
      <c r="C445" s="36" t="s">
        <v>519</v>
      </c>
      <c r="D445" s="113">
        <v>0</v>
      </c>
      <c r="E445" s="114">
        <v>2147.7800000000002</v>
      </c>
      <c r="F445" s="113">
        <v>0</v>
      </c>
      <c r="G445" s="113">
        <v>0</v>
      </c>
      <c r="H445" s="113">
        <v>0</v>
      </c>
      <c r="I445" s="113">
        <v>0</v>
      </c>
      <c r="J445" s="113">
        <v>0</v>
      </c>
    </row>
    <row r="446" spans="1:10" x14ac:dyDescent="0.25">
      <c r="B446" s="46"/>
      <c r="C446" s="36" t="s">
        <v>537</v>
      </c>
      <c r="D446" s="113"/>
      <c r="E446" s="114">
        <v>2785</v>
      </c>
      <c r="F446" s="113"/>
      <c r="G446" s="113"/>
      <c r="H446" s="113"/>
      <c r="I446" s="113"/>
      <c r="J446" s="113"/>
    </row>
    <row r="447" spans="1:10" x14ac:dyDescent="0.25">
      <c r="B447" s="46"/>
      <c r="C447" s="36" t="s">
        <v>520</v>
      </c>
      <c r="D447" s="113">
        <v>0</v>
      </c>
      <c r="E447" s="114">
        <v>0</v>
      </c>
      <c r="F447" s="113">
        <v>0</v>
      </c>
      <c r="G447" s="113">
        <v>0</v>
      </c>
      <c r="H447" s="113">
        <v>0</v>
      </c>
      <c r="I447" s="113">
        <v>0</v>
      </c>
      <c r="J447" s="113">
        <v>0</v>
      </c>
    </row>
    <row r="448" spans="1:10" x14ac:dyDescent="0.25">
      <c r="A448" s="39" t="s">
        <v>58</v>
      </c>
      <c r="B448" s="57"/>
      <c r="C448" s="39"/>
      <c r="D448" s="40">
        <f>SUM(D420:D423)+SUM(D441:D447)</f>
        <v>21549.439999999999</v>
      </c>
      <c r="E448" s="40">
        <f>SUM(E420:E423)+SUM(E441:E447)</f>
        <v>28902.519999999997</v>
      </c>
      <c r="F448" s="40">
        <f>SUM(F420:F423)+SUM(F441:F447)</f>
        <v>0</v>
      </c>
      <c r="G448" s="40">
        <f>SUM(G424:G447)</f>
        <v>2279365.56</v>
      </c>
      <c r="H448" s="40">
        <f>SUM(H422:H423)</f>
        <v>2280483.56</v>
      </c>
      <c r="I448" s="40">
        <f>SUM(I422:I423)</f>
        <v>2352532.21</v>
      </c>
      <c r="J448" s="40">
        <f>SUM(J422:J423)</f>
        <v>2542939.5</v>
      </c>
    </row>
    <row r="449" spans="1:10" x14ac:dyDescent="0.25">
      <c r="A449" s="12" t="s">
        <v>81</v>
      </c>
      <c r="B449" s="58"/>
      <c r="C449" s="12"/>
      <c r="D449" s="96">
        <v>17289.490000000002</v>
      </c>
      <c r="E449" s="96">
        <v>17289.490000000002</v>
      </c>
      <c r="F449" s="133">
        <v>17501.080000000002</v>
      </c>
      <c r="G449" s="96">
        <v>17501.080000000002</v>
      </c>
      <c r="H449" s="96">
        <v>17501.080000000002</v>
      </c>
      <c r="I449" s="96">
        <v>17501.080000000002</v>
      </c>
      <c r="J449" s="96">
        <v>17501.080000000002</v>
      </c>
    </row>
    <row r="450" spans="1:10" x14ac:dyDescent="0.25">
      <c r="A450" s="12" t="s">
        <v>216</v>
      </c>
      <c r="B450" s="58"/>
      <c r="C450" s="12"/>
      <c r="D450" s="38">
        <v>27576</v>
      </c>
      <c r="E450" s="38">
        <v>27576</v>
      </c>
      <c r="F450" s="131">
        <v>27576</v>
      </c>
      <c r="G450" s="38">
        <v>27576</v>
      </c>
      <c r="H450" s="38">
        <v>27576</v>
      </c>
      <c r="I450" s="38">
        <v>27576</v>
      </c>
      <c r="J450" s="38">
        <v>27576</v>
      </c>
    </row>
    <row r="451" spans="1:10" x14ac:dyDescent="0.25">
      <c r="A451" s="12" t="s">
        <v>82</v>
      </c>
      <c r="B451" s="58"/>
      <c r="C451" s="12"/>
      <c r="D451" s="96">
        <v>9083.19</v>
      </c>
      <c r="E451" s="96">
        <v>9083.19</v>
      </c>
      <c r="F451" s="133">
        <v>9175.76</v>
      </c>
      <c r="G451" s="96">
        <v>9175.76</v>
      </c>
      <c r="H451" s="96">
        <v>9175.76</v>
      </c>
      <c r="I451" s="96">
        <v>9175.76</v>
      </c>
      <c r="J451" s="96">
        <v>9175.76</v>
      </c>
    </row>
    <row r="452" spans="1:10" x14ac:dyDescent="0.25">
      <c r="A452" s="12" t="s">
        <v>59</v>
      </c>
      <c r="B452" s="58"/>
      <c r="C452" s="12"/>
      <c r="D452" s="96">
        <v>4498.32</v>
      </c>
      <c r="E452" s="96">
        <v>4498.32</v>
      </c>
      <c r="F452" s="96">
        <v>0</v>
      </c>
      <c r="G452" s="96">
        <v>0</v>
      </c>
      <c r="H452" s="96">
        <v>0</v>
      </c>
      <c r="I452" s="96">
        <v>0</v>
      </c>
      <c r="J452" s="96">
        <v>0</v>
      </c>
    </row>
    <row r="453" spans="1:10" x14ac:dyDescent="0.25">
      <c r="A453" s="12" t="s">
        <v>60</v>
      </c>
      <c r="B453" s="58"/>
      <c r="C453" s="12"/>
      <c r="D453" s="96">
        <v>0</v>
      </c>
      <c r="E453" s="96">
        <v>0</v>
      </c>
      <c r="F453" s="96">
        <v>0</v>
      </c>
      <c r="G453" s="96">
        <v>0</v>
      </c>
      <c r="H453" s="96">
        <v>0</v>
      </c>
      <c r="I453" s="96">
        <v>0</v>
      </c>
      <c r="J453" s="96">
        <v>0</v>
      </c>
    </row>
    <row r="454" spans="1:10" s="46" customFormat="1" ht="12.75" x14ac:dyDescent="0.2">
      <c r="A454" s="12" t="s">
        <v>429</v>
      </c>
      <c r="B454" s="58"/>
      <c r="C454" s="12"/>
      <c r="D454" s="96">
        <v>30</v>
      </c>
      <c r="E454" s="96">
        <v>30</v>
      </c>
      <c r="F454" s="133">
        <v>30</v>
      </c>
      <c r="G454" s="96">
        <v>30</v>
      </c>
      <c r="H454" s="96">
        <v>30</v>
      </c>
      <c r="I454" s="96">
        <v>30</v>
      </c>
      <c r="J454" s="96">
        <v>30</v>
      </c>
    </row>
    <row r="455" spans="1:10" s="46" customFormat="1" ht="12.75" x14ac:dyDescent="0.2">
      <c r="A455" s="39" t="s">
        <v>73</v>
      </c>
      <c r="B455" s="57"/>
      <c r="C455" s="39"/>
      <c r="D455" s="40">
        <f t="shared" ref="D455:I455" si="146">SUM(D449:D454)</f>
        <v>58477.000000000007</v>
      </c>
      <c r="E455" s="40">
        <f t="shared" si="146"/>
        <v>58477.000000000007</v>
      </c>
      <c r="F455" s="40">
        <f t="shared" si="146"/>
        <v>54282.840000000004</v>
      </c>
      <c r="G455" s="40">
        <f t="shared" si="146"/>
        <v>54282.840000000004</v>
      </c>
      <c r="H455" s="40">
        <f t="shared" si="146"/>
        <v>54282.840000000004</v>
      </c>
      <c r="I455" s="40">
        <f t="shared" si="146"/>
        <v>54282.840000000004</v>
      </c>
      <c r="J455" s="40">
        <f t="shared" ref="J455" si="147">SUM(J449:J454)</f>
        <v>54282.840000000004</v>
      </c>
    </row>
    <row r="456" spans="1:10" s="46" customFormat="1" ht="12.75" x14ac:dyDescent="0.2">
      <c r="A456" s="1"/>
      <c r="B456" s="48"/>
      <c r="C456" s="1"/>
      <c r="D456" s="6"/>
      <c r="E456" s="6"/>
      <c r="F456" s="15"/>
      <c r="G456" s="15"/>
      <c r="H456" s="15"/>
    </row>
    <row r="457" spans="1:10" s="46" customFormat="1" ht="12.75" x14ac:dyDescent="0.2">
      <c r="A457" s="7"/>
      <c r="B457" s="159" t="s">
        <v>72</v>
      </c>
      <c r="C457" s="159"/>
      <c r="D457" s="9">
        <f t="shared" ref="D457:J457" si="148">D419+D344+D332+D327+D317+D312+D293+D285+D276+D252+D239+D233</f>
        <v>2822937.14</v>
      </c>
      <c r="E457" s="9">
        <f t="shared" si="148"/>
        <v>3195347.66</v>
      </c>
      <c r="F457" s="9">
        <f t="shared" si="148"/>
        <v>3106135.74</v>
      </c>
      <c r="G457" s="9">
        <f t="shared" si="148"/>
        <v>3312032.7</v>
      </c>
      <c r="H457" s="9">
        <f t="shared" si="148"/>
        <v>3346450.5599999996</v>
      </c>
      <c r="I457" s="9">
        <f t="shared" si="148"/>
        <v>3523267.2700000005</v>
      </c>
      <c r="J457" s="9">
        <f t="shared" si="148"/>
        <v>3535480.42</v>
      </c>
    </row>
    <row r="458" spans="1:10" s="46" customFormat="1" ht="12.75" x14ac:dyDescent="0.2">
      <c r="A458" s="1"/>
      <c r="B458" s="48"/>
      <c r="C458" s="1"/>
      <c r="D458" s="6"/>
      <c r="E458" s="6"/>
      <c r="F458" s="15"/>
      <c r="G458" s="15"/>
      <c r="H458" s="15"/>
    </row>
    <row r="459" spans="1:10" s="46" customFormat="1" ht="12.75" x14ac:dyDescent="0.2">
      <c r="A459" s="7"/>
      <c r="B459" s="159" t="s">
        <v>67</v>
      </c>
      <c r="C459" s="159"/>
      <c r="D459" s="9">
        <f t="shared" ref="D459:J459" si="149">D457+D448+D455</f>
        <v>2902963.58</v>
      </c>
      <c r="E459" s="9">
        <f t="shared" si="149"/>
        <v>3282727.18</v>
      </c>
      <c r="F459" s="9">
        <f t="shared" si="149"/>
        <v>3160418.58</v>
      </c>
      <c r="G459" s="9">
        <f t="shared" si="149"/>
        <v>5645681.0999999996</v>
      </c>
      <c r="H459" s="9">
        <f t="shared" si="149"/>
        <v>5681216.959999999</v>
      </c>
      <c r="I459" s="9">
        <f t="shared" si="149"/>
        <v>5930082.3200000003</v>
      </c>
      <c r="J459" s="9">
        <f t="shared" si="149"/>
        <v>6132702.7599999998</v>
      </c>
    </row>
    <row r="460" spans="1:10" x14ac:dyDescent="0.25">
      <c r="D460" s="6">
        <f>226600+22848.76+45525.39+2800</f>
        <v>297774.15000000002</v>
      </c>
      <c r="F460" s="83"/>
      <c r="G460" s="83"/>
    </row>
    <row r="461" spans="1:10" x14ac:dyDescent="0.25">
      <c r="D461" s="6">
        <f>I424+I425+I426+I427+I428+I433+I434+I435+I437+I438+I439+I440+45525.39</f>
        <v>283141.11</v>
      </c>
      <c r="F461" s="84"/>
      <c r="G461" s="84"/>
    </row>
    <row r="462" spans="1:10" x14ac:dyDescent="0.25">
      <c r="D462" s="6">
        <f>D460-D461</f>
        <v>14633.040000000037</v>
      </c>
      <c r="F462" s="84"/>
      <c r="G462" s="84"/>
    </row>
    <row r="463" spans="1:10" x14ac:dyDescent="0.25">
      <c r="F463" s="84"/>
      <c r="G463" s="84"/>
    </row>
    <row r="464" spans="1:10" x14ac:dyDescent="0.25">
      <c r="F464" s="84"/>
      <c r="G464" s="84"/>
    </row>
    <row r="465" spans="6:7" x14ac:dyDescent="0.25">
      <c r="F465" s="84"/>
      <c r="G465" s="84"/>
    </row>
    <row r="466" spans="6:7" x14ac:dyDescent="0.25">
      <c r="F466" s="84"/>
      <c r="G466" s="84"/>
    </row>
    <row r="467" spans="6:7" x14ac:dyDescent="0.25">
      <c r="F467" s="84"/>
      <c r="G467" s="84"/>
    </row>
    <row r="468" spans="6:7" x14ac:dyDescent="0.25">
      <c r="F468" s="83"/>
      <c r="G468" s="83"/>
    </row>
    <row r="470" spans="6:7" x14ac:dyDescent="0.25">
      <c r="F470" s="89"/>
      <c r="G470" s="89"/>
    </row>
    <row r="472" spans="6:7" x14ac:dyDescent="0.25">
      <c r="F472" s="89"/>
      <c r="G472" s="89"/>
    </row>
  </sheetData>
  <mergeCells count="15">
    <mergeCell ref="J111:J117"/>
    <mergeCell ref="I111:I117"/>
    <mergeCell ref="A1:F1"/>
    <mergeCell ref="H111:H117"/>
    <mergeCell ref="B459:C459"/>
    <mergeCell ref="B457:C457"/>
    <mergeCell ref="A3:C3"/>
    <mergeCell ref="A96:C96"/>
    <mergeCell ref="B73:C73"/>
    <mergeCell ref="B87:C87"/>
    <mergeCell ref="B95:C95"/>
    <mergeCell ref="G111:G117"/>
    <mergeCell ref="E111:E117"/>
    <mergeCell ref="D111:D117"/>
    <mergeCell ref="F111:F11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11"/>
  <sheetViews>
    <sheetView tabSelected="1" zoomScale="110" zoomScaleNormal="110" workbookViewId="0">
      <selection activeCell="H11" sqref="H11"/>
    </sheetView>
  </sheetViews>
  <sheetFormatPr defaultColWidth="9.140625" defaultRowHeight="15" x14ac:dyDescent="0.25"/>
  <cols>
    <col min="1" max="1" width="41.5703125" customWidth="1"/>
    <col min="2" max="5" width="22.5703125" customWidth="1"/>
    <col min="6" max="8" width="19.140625" customWidth="1"/>
  </cols>
  <sheetData>
    <row r="1" spans="1:8" ht="30.75" customHeight="1" x14ac:dyDescent="0.25">
      <c r="A1" s="95"/>
      <c r="B1" s="85" t="s">
        <v>538</v>
      </c>
      <c r="C1" s="86" t="s">
        <v>540</v>
      </c>
      <c r="D1" s="11" t="s">
        <v>550</v>
      </c>
      <c r="E1" s="11" t="s">
        <v>551</v>
      </c>
      <c r="F1" s="11" t="s">
        <v>568</v>
      </c>
      <c r="G1" s="11" t="s">
        <v>571</v>
      </c>
      <c r="H1" s="11" t="s">
        <v>586</v>
      </c>
    </row>
    <row r="2" spans="1:8" ht="30.75" customHeight="1" x14ac:dyDescent="0.25">
      <c r="A2" s="17" t="s">
        <v>61</v>
      </c>
      <c r="B2" s="93">
        <f>'2023_schv'!D73</f>
        <v>2834466.03</v>
      </c>
      <c r="C2" s="18">
        <f>'2023_schv'!E73</f>
        <v>3261301.7199999997</v>
      </c>
      <c r="D2" s="22">
        <f>'2023_schv'!F73</f>
        <v>3160388.58</v>
      </c>
      <c r="E2" s="22">
        <f>'2023_schv'!G73</f>
        <v>3376760.58</v>
      </c>
      <c r="F2" s="22">
        <f>'2023_schv'!H73</f>
        <v>3443739.09</v>
      </c>
      <c r="G2" s="22">
        <f>'2023_schv'!I73</f>
        <v>3572055.6799999997</v>
      </c>
      <c r="H2" s="22">
        <f>'2023_schv'!J73</f>
        <v>3613067.6799999997</v>
      </c>
    </row>
    <row r="3" spans="1:8" ht="30.75" customHeight="1" x14ac:dyDescent="0.25">
      <c r="A3" s="17" t="s">
        <v>62</v>
      </c>
      <c r="B3" s="93">
        <f>'2023_schv'!D457</f>
        <v>2822937.14</v>
      </c>
      <c r="C3" s="18">
        <f>'2023_schv'!E457</f>
        <v>3195347.66</v>
      </c>
      <c r="D3" s="22">
        <f>'2023_schv'!F457</f>
        <v>3106135.74</v>
      </c>
      <c r="E3" s="22">
        <f>'2023_schv'!G457</f>
        <v>3312032.7</v>
      </c>
      <c r="F3" s="22">
        <f>'2023_schv'!H457</f>
        <v>3346450.5599999996</v>
      </c>
      <c r="G3" s="22">
        <f>'2023_schv'!I457</f>
        <v>3523267.2700000005</v>
      </c>
      <c r="H3" s="22">
        <f>'2023_schv'!J457</f>
        <v>3535480.42</v>
      </c>
    </row>
    <row r="4" spans="1:8" ht="30.75" customHeight="1" x14ac:dyDescent="0.25">
      <c r="A4" s="20" t="s">
        <v>74</v>
      </c>
      <c r="B4" s="94">
        <f t="shared" ref="B4:G4" si="0">B2-B3</f>
        <v>11528.889999999665</v>
      </c>
      <c r="C4" s="21">
        <f t="shared" si="0"/>
        <v>65954.05999999959</v>
      </c>
      <c r="D4" s="21">
        <f t="shared" si="0"/>
        <v>54252.839999999851</v>
      </c>
      <c r="E4" s="21">
        <f t="shared" si="0"/>
        <v>64727.879999999888</v>
      </c>
      <c r="F4" s="21">
        <f t="shared" si="0"/>
        <v>97288.530000000261</v>
      </c>
      <c r="G4" s="21">
        <f t="shared" si="0"/>
        <v>48788.409999999218</v>
      </c>
      <c r="H4" s="21">
        <f t="shared" ref="H4" si="1">H2-H3</f>
        <v>77587.259999999776</v>
      </c>
    </row>
    <row r="5" spans="1:8" ht="30.75" customHeight="1" x14ac:dyDescent="0.25">
      <c r="A5" s="17" t="s">
        <v>63</v>
      </c>
      <c r="B5" s="93">
        <f>'2023_schv'!D87</f>
        <v>135412.66</v>
      </c>
      <c r="C5" s="18">
        <f>'2023_schv'!E87</f>
        <v>33297.229999999996</v>
      </c>
      <c r="D5" s="19">
        <f>'2023_schv'!F87</f>
        <v>0</v>
      </c>
      <c r="E5" s="19">
        <f>'2023_schv'!G87</f>
        <v>1707205.9</v>
      </c>
      <c r="F5" s="19">
        <f>'2023_schv'!H87</f>
        <v>1707205.9</v>
      </c>
      <c r="G5" s="19">
        <f>'2023_schv'!I87</f>
        <v>1808459.66</v>
      </c>
      <c r="H5" s="19">
        <f>'2023_schv'!J87</f>
        <v>1795195.25</v>
      </c>
    </row>
    <row r="6" spans="1:8" ht="30.75" customHeight="1" x14ac:dyDescent="0.25">
      <c r="A6" s="17" t="s">
        <v>64</v>
      </c>
      <c r="B6" s="93">
        <f>'2023_schv'!D448</f>
        <v>21549.439999999999</v>
      </c>
      <c r="C6" s="18">
        <f>'2023_schv'!E448</f>
        <v>28902.519999999997</v>
      </c>
      <c r="D6" s="19">
        <f>'2023_schv'!F448</f>
        <v>0</v>
      </c>
      <c r="E6" s="19">
        <f>'2023_schv'!G448</f>
        <v>2279365.56</v>
      </c>
      <c r="F6" s="19">
        <f>'2023_schv'!H448</f>
        <v>2280483.56</v>
      </c>
      <c r="G6" s="19">
        <f>'2023_schv'!I448</f>
        <v>2352532.21</v>
      </c>
      <c r="H6" s="19">
        <f>'2023_schv'!J448</f>
        <v>2542939.5</v>
      </c>
    </row>
    <row r="7" spans="1:8" ht="30.75" customHeight="1" x14ac:dyDescent="0.25">
      <c r="A7" s="20" t="s">
        <v>75</v>
      </c>
      <c r="B7" s="94">
        <f t="shared" ref="B7:G7" si="2">B5-B6</f>
        <v>113863.22</v>
      </c>
      <c r="C7" s="21">
        <f t="shared" si="2"/>
        <v>4394.7099999999991</v>
      </c>
      <c r="D7" s="21">
        <f t="shared" si="2"/>
        <v>0</v>
      </c>
      <c r="E7" s="21">
        <f t="shared" si="2"/>
        <v>-572159.66000000015</v>
      </c>
      <c r="F7" s="21">
        <f t="shared" si="2"/>
        <v>-573277.66000000015</v>
      </c>
      <c r="G7" s="21">
        <f t="shared" si="2"/>
        <v>-544072.55000000005</v>
      </c>
      <c r="H7" s="21">
        <f t="shared" ref="H7" si="3">H5-H6</f>
        <v>-747744.25</v>
      </c>
    </row>
    <row r="8" spans="1:8" ht="30.75" customHeight="1" x14ac:dyDescent="0.25">
      <c r="A8" s="17" t="s">
        <v>65</v>
      </c>
      <c r="B8" s="93">
        <f>'2023_schv'!D95</f>
        <v>30</v>
      </c>
      <c r="C8" s="18">
        <f>'2023_schv'!E95</f>
        <v>170627.59</v>
      </c>
      <c r="D8" s="19">
        <f>'2023_schv'!F95</f>
        <v>30</v>
      </c>
      <c r="E8" s="19">
        <f>'2023_schv'!G95</f>
        <v>561714.62</v>
      </c>
      <c r="F8" s="19">
        <f>'2023_schv'!H95</f>
        <v>549566.98</v>
      </c>
      <c r="G8" s="19">
        <f>'2023_schv'!I95</f>
        <v>549566.98</v>
      </c>
      <c r="H8" s="19">
        <f>'2023_schv'!J95</f>
        <v>724536.98</v>
      </c>
    </row>
    <row r="9" spans="1:8" ht="30.75" customHeight="1" x14ac:dyDescent="0.25">
      <c r="A9" s="17" t="s">
        <v>66</v>
      </c>
      <c r="B9" s="93">
        <f>'2023_schv'!D455</f>
        <v>58477.000000000007</v>
      </c>
      <c r="C9" s="18">
        <f>'2023_schv'!E455</f>
        <v>58477.000000000007</v>
      </c>
      <c r="D9" s="19">
        <f>'2023_schv'!F455</f>
        <v>54282.840000000004</v>
      </c>
      <c r="E9" s="19">
        <f>'2023_schv'!G455</f>
        <v>54282.840000000004</v>
      </c>
      <c r="F9" s="19">
        <f>'2023_schv'!H455</f>
        <v>54282.840000000004</v>
      </c>
      <c r="G9" s="19">
        <f>'2023_schv'!I455</f>
        <v>54282.840000000004</v>
      </c>
      <c r="H9" s="19">
        <f>'2023_schv'!J455</f>
        <v>54282.840000000004</v>
      </c>
    </row>
    <row r="10" spans="1:8" ht="30.75" customHeight="1" x14ac:dyDescent="0.25">
      <c r="A10" s="20" t="s">
        <v>76</v>
      </c>
      <c r="B10" s="94">
        <f t="shared" ref="B10:G10" si="4">B8-B9</f>
        <v>-58447.000000000007</v>
      </c>
      <c r="C10" s="21">
        <f t="shared" si="4"/>
        <v>112150.59</v>
      </c>
      <c r="D10" s="21">
        <f t="shared" si="4"/>
        <v>-54252.840000000004</v>
      </c>
      <c r="E10" s="21">
        <f t="shared" si="4"/>
        <v>507431.77999999997</v>
      </c>
      <c r="F10" s="21">
        <f t="shared" si="4"/>
        <v>495284.13999999996</v>
      </c>
      <c r="G10" s="21">
        <f t="shared" si="4"/>
        <v>495284.13999999996</v>
      </c>
      <c r="H10" s="21">
        <f t="shared" ref="H10" si="5">H8-H9</f>
        <v>670254.14</v>
      </c>
    </row>
    <row r="11" spans="1:8" ht="30.75" customHeight="1" x14ac:dyDescent="0.25">
      <c r="A11" s="87" t="s">
        <v>77</v>
      </c>
      <c r="B11" s="88">
        <f t="shared" ref="B11:G11" si="6">B2+B5+B8-(B3+B6+B9)</f>
        <v>66945.10999999987</v>
      </c>
      <c r="C11" s="88">
        <f t="shared" si="6"/>
        <v>182499.3599999994</v>
      </c>
      <c r="D11" s="88">
        <f t="shared" si="6"/>
        <v>0</v>
      </c>
      <c r="E11" s="88">
        <f t="shared" si="6"/>
        <v>0</v>
      </c>
      <c r="F11" s="88">
        <f t="shared" si="6"/>
        <v>19295.010000001639</v>
      </c>
      <c r="G11" s="88">
        <f t="shared" si="6"/>
        <v>0</v>
      </c>
      <c r="H11" s="88">
        <f t="shared" ref="H11" si="7">H2+H5+H8-(H3+H6+H9)</f>
        <v>97.150000000372529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2023_schv</vt:lpstr>
      <vt:lpstr>2023_rek_schv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Primátor mesta Podolínec</cp:lastModifiedBy>
  <cp:lastPrinted>2023-10-16T06:52:35Z</cp:lastPrinted>
  <dcterms:created xsi:type="dcterms:W3CDTF">2018-12-11T07:13:16Z</dcterms:created>
  <dcterms:modified xsi:type="dcterms:W3CDTF">2023-12-07T14:58:13Z</dcterms:modified>
</cp:coreProperties>
</file>