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primator\Desktop\marhefka\MsZ\9_2023\"/>
    </mc:Choice>
  </mc:AlternateContent>
  <xr:revisionPtr revIDLastSave="0" documentId="13_ncr:1_{DAFCDE73-E310-4DE6-89AD-534EEB4E9E7D}" xr6:coauthVersionLast="47" xr6:coauthVersionMax="47" xr10:uidLastSave="{00000000-0000-0000-0000-000000000000}"/>
  <bookViews>
    <workbookView xWindow="-108" yWindow="-108" windowWidth="23256" windowHeight="12576" tabRatio="681" activeTab="1" xr2:uid="{00000000-000D-0000-FFFF-FFFF00000000}"/>
  </bookViews>
  <sheets>
    <sheet name="2023_schv" sheetId="7" r:id="rId1"/>
    <sheet name="2023_rek_schv" sheetId="8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5" i="7" l="1"/>
  <c r="I297" i="7"/>
  <c r="I431" i="7" l="1"/>
  <c r="I420" i="7" s="1"/>
  <c r="I98" i="7"/>
  <c r="I85" i="7"/>
  <c r="I83" i="7"/>
  <c r="I216" i="7" l="1"/>
  <c r="I187" i="7"/>
  <c r="I89" i="7" l="1"/>
  <c r="I81" i="7"/>
  <c r="I17" i="7"/>
  <c r="H17" i="7"/>
  <c r="G17" i="7"/>
  <c r="I452" i="7" l="1"/>
  <c r="G9" i="8" s="1"/>
  <c r="I445" i="7"/>
  <c r="G6" i="8" s="1"/>
  <c r="I411" i="7"/>
  <c r="I404" i="7"/>
  <c r="I395" i="7"/>
  <c r="I391" i="7"/>
  <c r="I386" i="7"/>
  <c r="I381" i="7"/>
  <c r="I378" i="7"/>
  <c r="I370" i="7"/>
  <c r="I367" i="7"/>
  <c r="I364" i="7"/>
  <c r="I358" i="7"/>
  <c r="I351" i="7"/>
  <c r="I345" i="7"/>
  <c r="I342" i="7"/>
  <c r="I340" i="7"/>
  <c r="I341" i="7" s="1"/>
  <c r="I328" i="7"/>
  <c r="I326" i="7"/>
  <c r="I323" i="7"/>
  <c r="I318" i="7"/>
  <c r="I313" i="7"/>
  <c r="I314" i="7" s="1"/>
  <c r="I292" i="7"/>
  <c r="I291" i="7" s="1"/>
  <c r="I289" i="7"/>
  <c r="I286" i="7"/>
  <c r="I275" i="7"/>
  <c r="I281" i="7" s="1"/>
  <c r="I282" i="7" s="1"/>
  <c r="I272" i="7"/>
  <c r="I257" i="7"/>
  <c r="I248" i="7"/>
  <c r="H257" i="7"/>
  <c r="H272" i="7"/>
  <c r="H273" i="7" s="1"/>
  <c r="H275" i="7"/>
  <c r="H281" i="7" s="1"/>
  <c r="H282" i="7" s="1"/>
  <c r="H286" i="7"/>
  <c r="H289" i="7"/>
  <c r="H290" i="7" s="1"/>
  <c r="H292" i="7"/>
  <c r="H291" i="7" s="1"/>
  <c r="H297" i="7"/>
  <c r="H313" i="7"/>
  <c r="H314" i="7" s="1"/>
  <c r="H318" i="7"/>
  <c r="H323" i="7"/>
  <c r="H326" i="7"/>
  <c r="H328" i="7"/>
  <c r="H340" i="7"/>
  <c r="H341" i="7" s="1"/>
  <c r="H342" i="7"/>
  <c r="H345" i="7"/>
  <c r="I246" i="7"/>
  <c r="I242" i="7"/>
  <c r="I240" i="7"/>
  <c r="I234" i="7"/>
  <c r="I236" i="7" s="1"/>
  <c r="I221" i="7"/>
  <c r="I206" i="7"/>
  <c r="I201" i="7"/>
  <c r="I192" i="7"/>
  <c r="I180" i="7"/>
  <c r="I174" i="7"/>
  <c r="I159" i="7"/>
  <c r="I153" i="7" s="1"/>
  <c r="I149" i="7"/>
  <c r="I137" i="7"/>
  <c r="I129" i="7"/>
  <c r="I120" i="7"/>
  <c r="I109" i="7"/>
  <c r="I101" i="7"/>
  <c r="I99" i="7"/>
  <c r="I94" i="7"/>
  <c r="G8" i="8" s="1"/>
  <c r="I87" i="7"/>
  <c r="G5" i="8" s="1"/>
  <c r="I72" i="7"/>
  <c r="I26" i="7"/>
  <c r="I21" i="7"/>
  <c r="I12" i="7"/>
  <c r="H324" i="7" l="1"/>
  <c r="I48" i="7"/>
  <c r="I290" i="7"/>
  <c r="I273" i="7"/>
  <c r="I249" i="7"/>
  <c r="I309" i="7"/>
  <c r="I416" i="7"/>
  <c r="I329" i="7"/>
  <c r="I324" i="7"/>
  <c r="H329" i="7"/>
  <c r="H309" i="7"/>
  <c r="G7" i="8"/>
  <c r="G10" i="8"/>
  <c r="I73" i="7"/>
  <c r="G2" i="8" s="1"/>
  <c r="I190" i="7"/>
  <c r="I119" i="7"/>
  <c r="I100" i="7"/>
  <c r="I225" i="7" l="1"/>
  <c r="I230" i="7" s="1"/>
  <c r="I454" i="7" s="1"/>
  <c r="G3" i="8" s="1"/>
  <c r="G11" i="8" s="1"/>
  <c r="H72" i="7"/>
  <c r="G72" i="7"/>
  <c r="F72" i="7"/>
  <c r="H452" i="7"/>
  <c r="F9" i="8" s="1"/>
  <c r="H431" i="7"/>
  <c r="H420" i="7" s="1"/>
  <c r="H445" i="7" s="1"/>
  <c r="H411" i="7"/>
  <c r="H404" i="7"/>
  <c r="H395" i="7"/>
  <c r="H391" i="7"/>
  <c r="H386" i="7"/>
  <c r="H381" i="7"/>
  <c r="H378" i="7"/>
  <c r="H370" i="7"/>
  <c r="H367" i="7"/>
  <c r="H364" i="7"/>
  <c r="H358" i="7"/>
  <c r="H351" i="7"/>
  <c r="H248" i="7"/>
  <c r="H246" i="7"/>
  <c r="H242" i="7"/>
  <c r="H240" i="7"/>
  <c r="H234" i="7"/>
  <c r="H236" i="7" s="1"/>
  <c r="H221" i="7"/>
  <c r="H216" i="7"/>
  <c r="H206" i="7"/>
  <c r="H201" i="7"/>
  <c r="H192" i="7"/>
  <c r="H187" i="7"/>
  <c r="H180" i="7"/>
  <c r="H174" i="7"/>
  <c r="H159" i="7"/>
  <c r="H153" i="7" s="1"/>
  <c r="H149" i="7"/>
  <c r="H137" i="7"/>
  <c r="H129" i="7"/>
  <c r="H120" i="7"/>
  <c r="H109" i="7"/>
  <c r="H101" i="7"/>
  <c r="H99" i="7"/>
  <c r="H89" i="7"/>
  <c r="H94" i="7" s="1"/>
  <c r="F8" i="8" s="1"/>
  <c r="H81" i="7"/>
  <c r="H87" i="7" s="1"/>
  <c r="F5" i="8" s="1"/>
  <c r="H26" i="7"/>
  <c r="H21" i="7"/>
  <c r="H12" i="7"/>
  <c r="G89" i="7"/>
  <c r="G81" i="7"/>
  <c r="G87" i="7" s="1"/>
  <c r="G159" i="7"/>
  <c r="G216" i="7"/>
  <c r="F87" i="7"/>
  <c r="H249" i="7" l="1"/>
  <c r="I456" i="7"/>
  <c r="F10" i="8"/>
  <c r="G4" i="8"/>
  <c r="F6" i="8"/>
  <c r="F7" i="8" s="1"/>
  <c r="H48" i="7"/>
  <c r="H73" i="7" s="1"/>
  <c r="F2" i="8" s="1"/>
  <c r="H119" i="7"/>
  <c r="H190" i="7"/>
  <c r="H416" i="7"/>
  <c r="H100" i="7"/>
  <c r="G94" i="7"/>
  <c r="E8" i="8" s="1"/>
  <c r="G431" i="7"/>
  <c r="G445" i="7" s="1"/>
  <c r="E6" i="8" s="1"/>
  <c r="H225" i="7" l="1"/>
  <c r="H230" i="7" s="1"/>
  <c r="H454" i="7" s="1"/>
  <c r="E5" i="8"/>
  <c r="H456" i="7" l="1"/>
  <c r="F3" i="8"/>
  <c r="E420" i="7"/>
  <c r="E351" i="7"/>
  <c r="E216" i="7"/>
  <c r="E72" i="7"/>
  <c r="E26" i="7"/>
  <c r="E21" i="7"/>
  <c r="E17" i="7"/>
  <c r="E12" i="7"/>
  <c r="E87" i="7"/>
  <c r="E94" i="7"/>
  <c r="E99" i="7"/>
  <c r="E101" i="7"/>
  <c r="E109" i="7"/>
  <c r="E120" i="7"/>
  <c r="E129" i="7"/>
  <c r="E137" i="7"/>
  <c r="E149" i="7"/>
  <c r="E159" i="7"/>
  <c r="E153" i="7" s="1"/>
  <c r="E174" i="7"/>
  <c r="E180" i="7"/>
  <c r="E187" i="7"/>
  <c r="E192" i="7"/>
  <c r="E201" i="7"/>
  <c r="E206" i="7"/>
  <c r="E221" i="7"/>
  <c r="E234" i="7"/>
  <c r="E236" i="7" s="1"/>
  <c r="E240" i="7"/>
  <c r="E242" i="7"/>
  <c r="E246" i="7"/>
  <c r="E248" i="7"/>
  <c r="E257" i="7"/>
  <c r="E272" i="7"/>
  <c r="E275" i="7"/>
  <c r="E281" i="7" s="1"/>
  <c r="E282" i="7" s="1"/>
  <c r="E286" i="7"/>
  <c r="E289" i="7"/>
  <c r="E292" i="7"/>
  <c r="E291" i="7" s="1"/>
  <c r="E297" i="7"/>
  <c r="E313" i="7"/>
  <c r="E314" i="7" s="1"/>
  <c r="E318" i="7"/>
  <c r="E323" i="7"/>
  <c r="E326" i="7"/>
  <c r="E328" i="7"/>
  <c r="E340" i="7"/>
  <c r="E341" i="7" s="1"/>
  <c r="E342" i="7"/>
  <c r="E345" i="7"/>
  <c r="E358" i="7"/>
  <c r="E364" i="7"/>
  <c r="E367" i="7"/>
  <c r="E370" i="7"/>
  <c r="E378" i="7"/>
  <c r="E381" i="7"/>
  <c r="E386" i="7"/>
  <c r="E391" i="7"/>
  <c r="E395" i="7"/>
  <c r="E404" i="7"/>
  <c r="E411" i="7"/>
  <c r="E452" i="7"/>
  <c r="F4" i="8" l="1"/>
  <c r="F11" i="8"/>
  <c r="E329" i="7"/>
  <c r="E273" i="7"/>
  <c r="E48" i="7"/>
  <c r="E73" i="7" s="1"/>
  <c r="E416" i="7"/>
  <c r="E324" i="7"/>
  <c r="E309" i="7"/>
  <c r="E290" i="7"/>
  <c r="E100" i="7"/>
  <c r="E190" i="7"/>
  <c r="E119" i="7"/>
  <c r="E249" i="7"/>
  <c r="E225" i="7" l="1"/>
  <c r="E230" i="7" s="1"/>
  <c r="E454" i="7" s="1"/>
  <c r="F420" i="7" l="1"/>
  <c r="F445" i="7" s="1"/>
  <c r="G452" i="7"/>
  <c r="G420" i="7"/>
  <c r="G411" i="7"/>
  <c r="G404" i="7"/>
  <c r="G395" i="7"/>
  <c r="G391" i="7"/>
  <c r="G386" i="7"/>
  <c r="G381" i="7"/>
  <c r="G378" i="7"/>
  <c r="G370" i="7"/>
  <c r="G367" i="7"/>
  <c r="G364" i="7"/>
  <c r="G358" i="7"/>
  <c r="G351" i="7"/>
  <c r="G345" i="7"/>
  <c r="G342" i="7"/>
  <c r="G340" i="7"/>
  <c r="G341" i="7" s="1"/>
  <c r="G328" i="7"/>
  <c r="G326" i="7"/>
  <c r="G323" i="7"/>
  <c r="G318" i="7"/>
  <c r="G313" i="7"/>
  <c r="G314" i="7" s="1"/>
  <c r="G297" i="7"/>
  <c r="G291" i="7"/>
  <c r="G289" i="7"/>
  <c r="G286" i="7"/>
  <c r="G275" i="7"/>
  <c r="G281" i="7" s="1"/>
  <c r="G282" i="7" s="1"/>
  <c r="G272" i="7"/>
  <c r="G257" i="7"/>
  <c r="G248" i="7"/>
  <c r="G246" i="7"/>
  <c r="G242" i="7"/>
  <c r="G240" i="7"/>
  <c r="G234" i="7"/>
  <c r="G236" i="7" s="1"/>
  <c r="G221" i="7"/>
  <c r="G206" i="7"/>
  <c r="G201" i="7"/>
  <c r="G192" i="7"/>
  <c r="G187" i="7"/>
  <c r="G180" i="7"/>
  <c r="G174" i="7"/>
  <c r="G153" i="7"/>
  <c r="G149" i="7"/>
  <c r="G137" i="7"/>
  <c r="G129" i="7"/>
  <c r="G120" i="7"/>
  <c r="G109" i="7"/>
  <c r="G101" i="7"/>
  <c r="G99" i="7"/>
  <c r="G26" i="7"/>
  <c r="G21" i="7"/>
  <c r="G12" i="7"/>
  <c r="F452" i="7"/>
  <c r="F411" i="7"/>
  <c r="F404" i="7"/>
  <c r="F395" i="7"/>
  <c r="F391" i="7"/>
  <c r="F386" i="7"/>
  <c r="F381" i="7"/>
  <c r="F378" i="7"/>
  <c r="F370" i="7"/>
  <c r="F367" i="7"/>
  <c r="F364" i="7"/>
  <c r="F358" i="7"/>
  <c r="F351" i="7"/>
  <c r="F345" i="7"/>
  <c r="F342" i="7"/>
  <c r="F340" i="7"/>
  <c r="F341" i="7" s="1"/>
  <c r="F328" i="7"/>
  <c r="F326" i="7"/>
  <c r="F323" i="7"/>
  <c r="F318" i="7"/>
  <c r="F313" i="7"/>
  <c r="F314" i="7" s="1"/>
  <c r="F297" i="7"/>
  <c r="F292" i="7"/>
  <c r="F291" i="7" s="1"/>
  <c r="F289" i="7"/>
  <c r="F286" i="7"/>
  <c r="F275" i="7"/>
  <c r="F281" i="7" s="1"/>
  <c r="F282" i="7" s="1"/>
  <c r="F272" i="7"/>
  <c r="F257" i="7"/>
  <c r="F248" i="7"/>
  <c r="F246" i="7"/>
  <c r="F242" i="7"/>
  <c r="F240" i="7"/>
  <c r="F234" i="7"/>
  <c r="F236" i="7" s="1"/>
  <c r="F221" i="7"/>
  <c r="F216" i="7"/>
  <c r="F206" i="7"/>
  <c r="F201" i="7"/>
  <c r="F192" i="7"/>
  <c r="F187" i="7"/>
  <c r="F180" i="7"/>
  <c r="F174" i="7"/>
  <c r="F159" i="7"/>
  <c r="F153" i="7" s="1"/>
  <c r="F149" i="7"/>
  <c r="F137" i="7"/>
  <c r="F129" i="7"/>
  <c r="F120" i="7"/>
  <c r="F109" i="7"/>
  <c r="F101" i="7"/>
  <c r="F99" i="7"/>
  <c r="F94" i="7"/>
  <c r="F26" i="7"/>
  <c r="F21" i="7"/>
  <c r="F17" i="7"/>
  <c r="F12" i="7"/>
  <c r="D313" i="7"/>
  <c r="D201" i="7"/>
  <c r="F324" i="7" l="1"/>
  <c r="F190" i="7"/>
  <c r="G324" i="7"/>
  <c r="G48" i="7"/>
  <c r="G73" i="7" s="1"/>
  <c r="E2" i="8" s="1"/>
  <c r="G119" i="7"/>
  <c r="F273" i="7"/>
  <c r="G190" i="7"/>
  <c r="F100" i="7"/>
  <c r="F290" i="7"/>
  <c r="G100" i="7"/>
  <c r="G309" i="7"/>
  <c r="G416" i="7"/>
  <c r="F48" i="7"/>
  <c r="F73" i="7" s="1"/>
  <c r="F119" i="7"/>
  <c r="F416" i="7"/>
  <c r="G249" i="7"/>
  <c r="G273" i="7"/>
  <c r="G290" i="7"/>
  <c r="G329" i="7"/>
  <c r="F309" i="7"/>
  <c r="F249" i="7"/>
  <c r="F329" i="7"/>
  <c r="E9" i="8"/>
  <c r="F225" i="7" l="1"/>
  <c r="F230" i="7" s="1"/>
  <c r="F454" i="7" s="1"/>
  <c r="F456" i="7" s="1"/>
  <c r="G225" i="7"/>
  <c r="G230" i="7" s="1"/>
  <c r="G454" i="7" s="1"/>
  <c r="E7" i="8"/>
  <c r="E10" i="8"/>
  <c r="G456" i="7" l="1"/>
  <c r="E3" i="8"/>
  <c r="E4" i="8" s="1"/>
  <c r="E11" i="8" l="1"/>
  <c r="D9" i="8" l="1"/>
  <c r="D8" i="8"/>
  <c r="D5" i="8"/>
  <c r="D6" i="8" l="1"/>
  <c r="D2" i="8"/>
  <c r="D364" i="7" l="1"/>
  <c r="D3" i="8" l="1"/>
  <c r="D367" i="7"/>
  <c r="D370" i="7"/>
  <c r="D351" i="7"/>
  <c r="C9" i="8" l="1"/>
  <c r="C8" i="8"/>
  <c r="C5" i="8"/>
  <c r="D452" i="7"/>
  <c r="B9" i="8" s="1"/>
  <c r="D420" i="7"/>
  <c r="D411" i="7"/>
  <c r="D404" i="7"/>
  <c r="D395" i="7"/>
  <c r="D391" i="7"/>
  <c r="D386" i="7"/>
  <c r="D381" i="7"/>
  <c r="D378" i="7"/>
  <c r="D358" i="7"/>
  <c r="D345" i="7"/>
  <c r="D342" i="7"/>
  <c r="D340" i="7"/>
  <c r="D328" i="7"/>
  <c r="D326" i="7"/>
  <c r="D323" i="7"/>
  <c r="D318" i="7"/>
  <c r="D297" i="7"/>
  <c r="D292" i="7"/>
  <c r="D291" i="7" s="1"/>
  <c r="D289" i="7"/>
  <c r="D286" i="7"/>
  <c r="D275" i="7"/>
  <c r="D272" i="7"/>
  <c r="D257" i="7"/>
  <c r="D248" i="7"/>
  <c r="D246" i="7"/>
  <c r="D242" i="7"/>
  <c r="D240" i="7"/>
  <c r="D234" i="7"/>
  <c r="D221" i="7"/>
  <c r="D216" i="7"/>
  <c r="D206" i="7"/>
  <c r="D192" i="7"/>
  <c r="D187" i="7"/>
  <c r="D180" i="7"/>
  <c r="D174" i="7"/>
  <c r="D159" i="7"/>
  <c r="D149" i="7"/>
  <c r="D137" i="7"/>
  <c r="D129" i="7"/>
  <c r="D120" i="7"/>
  <c r="D109" i="7"/>
  <c r="D101" i="7"/>
  <c r="D99" i="7"/>
  <c r="D94" i="7"/>
  <c r="B8" i="8" s="1"/>
  <c r="D87" i="7"/>
  <c r="B5" i="8" s="1"/>
  <c r="D72" i="7"/>
  <c r="D26" i="7"/>
  <c r="D21" i="7"/>
  <c r="D17" i="7"/>
  <c r="D12" i="7"/>
  <c r="D445" i="7" l="1"/>
  <c r="B6" i="8" s="1"/>
  <c r="D416" i="7"/>
  <c r="D281" i="7"/>
  <c r="D341" i="7"/>
  <c r="D314" i="7"/>
  <c r="D236" i="7"/>
  <c r="D153" i="7"/>
  <c r="D10" i="8"/>
  <c r="D119" i="7"/>
  <c r="D329" i="7"/>
  <c r="D100" i="7"/>
  <c r="D290" i="7"/>
  <c r="C10" i="8"/>
  <c r="D273" i="7"/>
  <c r="D190" i="7"/>
  <c r="D48" i="7"/>
  <c r="D249" i="7"/>
  <c r="D309" i="7"/>
  <c r="D324" i="7"/>
  <c r="C2" i="8"/>
  <c r="D7" i="8" l="1"/>
  <c r="D282" i="7"/>
  <c r="D73" i="7"/>
  <c r="B2" i="8" s="1"/>
  <c r="D225" i="7"/>
  <c r="C3" i="8" l="1"/>
  <c r="D230" i="7"/>
  <c r="D11" i="8"/>
  <c r="D454" i="7" l="1"/>
  <c r="B3" i="8" s="1"/>
  <c r="C4" i="8"/>
  <c r="D4" i="8"/>
  <c r="D456" i="7" l="1"/>
  <c r="B7" i="8"/>
  <c r="B10" i="8" l="1"/>
  <c r="B11" i="8" l="1"/>
  <c r="B4" i="8"/>
  <c r="E445" i="7" l="1"/>
  <c r="E456" i="7" s="1"/>
  <c r="C6" i="8" l="1"/>
  <c r="C11" i="8" l="1"/>
  <c r="C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Primátor mesta Podolínec</author>
  </authors>
  <commentList>
    <comment ref="I8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Podľa skutočnosti.</t>
        </r>
      </text>
    </comment>
    <comment ref="I9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Podľa skutočnosti.</t>
        </r>
      </text>
    </comment>
    <comment ref="I13" authorId="0" shapeId="0" xr:uid="{00000000-0006-0000-0000-000003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Podľa skutočnosti.</t>
        </r>
      </text>
    </comment>
    <comment ref="I16" authorId="0" shapeId="0" xr:uid="{00000000-0006-0000-0000-000004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Podľa skutočnosti.</t>
        </r>
      </text>
    </comment>
    <comment ref="I25" authorId="0" shapeId="0" xr:uid="{00000000-0006-0000-0000-000005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Podľa skutočnosti.</t>
        </r>
      </text>
    </comment>
    <comment ref="I29" authorId="0" shapeId="0" xr:uid="{00000000-0006-0000-0000-000006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Príjem z jarmoku.</t>
        </r>
      </text>
    </comment>
    <comment ref="I32" authorId="0" shapeId="0" xr:uid="{00000000-0006-0000-0000-000007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Podľa skutočnosti.</t>
        </r>
      </text>
    </comment>
    <comment ref="I33" authorId="0" shapeId="0" xr:uid="{00000000-0006-0000-0000-000008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Sponzorské na jarmok.</t>
        </r>
      </text>
    </comment>
    <comment ref="I52" authorId="0" shapeId="0" xr:uid="{00000000-0006-0000-0000-000009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Strava "zadarmo".</t>
        </r>
      </text>
    </comment>
    <comment ref="I70" authorId="0" shapeId="0" xr:uid="{00000000-0006-0000-0000-00000A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Na základe dohody ZMOSu s Vládou SR.</t>
        </r>
      </text>
    </comment>
    <comment ref="I71" authorId="0" shapeId="0" xr:uid="{00000000-0006-0000-0000-00000B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Podľa skutočnosti.</t>
        </r>
      </text>
    </comment>
    <comment ref="I83" authorId="0" shapeId="0" xr:uid="{00000000-0006-0000-0000-00000C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Dodatočný príspevok vo výške 15 379,20 Eur.</t>
        </r>
      </text>
    </comment>
    <comment ref="I84" authorId="0" shapeId="0" xr:uid="{00000000-0006-0000-0000-00000D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Po všetkých VO</t>
        </r>
      </text>
    </comment>
    <comment ref="I85" authorId="0" shapeId="0" xr:uid="{00000000-0006-0000-0000-00000E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Dodatočný príspevok na základe zvýšenia cien.</t>
        </r>
      </text>
    </comment>
    <comment ref="I86" authorId="0" shapeId="0" xr:uid="{00000000-0006-0000-0000-00000F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Zmena z dôvodu že poskytovateľ sa stal neplatcom DPH.</t>
        </r>
      </text>
    </comment>
    <comment ref="I97" authorId="0" shapeId="0" xr:uid="{00000000-0006-0000-0000-000010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Zvýšenie na základe žiadosti MŠK.</t>
        </r>
      </text>
    </comment>
    <comment ref="I98" authorId="0" shapeId="0" xr:uid="{00000000-0006-0000-0000-000011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Z dôvodu zlej sociálnej situácie na odporúčanie komisie sociálnej a bytovej.</t>
        </r>
      </text>
    </comment>
    <comment ref="I160" authorId="0" shapeId="0" xr:uid="{00000000-0006-0000-0000-000012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Zvýšené výdavky na materiál na rekonštrukciu haradieb.</t>
        </r>
      </text>
    </comment>
    <comment ref="I161" authorId="0" shapeId="0" xr:uid="{00000000-0006-0000-0000-000013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Dokúpenie obrusov, riadov a inventáru KD.</t>
        </r>
      </text>
    </comment>
    <comment ref="I170" authorId="0" shapeId="0" xr:uid="{00000000-0006-0000-0000-000014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Propagačné knihy objednané ešte v r. 2022.</t>
        </r>
      </text>
    </comment>
    <comment ref="I184" authorId="0" shapeId="0" xr:uid="{00000000-0006-0000-0000-000015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MsKs v tomto roku rekonštruovať nebudeme. Navrhujem dať vypradcovať PD na komplexnú rekonštrukciu MsKs so zámerom uchádzať sa o externé zdroje z fondov EÚ.</t>
        </r>
      </text>
    </comment>
    <comment ref="I186" authorId="0" shapeId="0" xr:uid="{00000000-0006-0000-0000-000016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Zvýšenie ceny od CORA GEO</t>
        </r>
      </text>
    </comment>
    <comment ref="I191" authorId="0" shapeId="0" xr:uid="{00000000-0006-0000-0000-000017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Zvýšený počet školení z dôvodu meniacej sa legislatívy.</t>
        </r>
      </text>
    </comment>
    <comment ref="I194" authorId="0" shapeId="0" xr:uid="{00000000-0006-0000-0000-000018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Kalendáre na r. 2023 boli uhrádzané v r. 2023 v hodnote 1 800 Eur. Na r. 2024 bude kalendár dodávaný v r. 2023 čiže aj úhrada bude v r. 2023. Zostatok financií bude na vydanie občasníka ktorý bude distribuovaný spolu s kalendárom v decembri 2023.</t>
        </r>
      </text>
    </comment>
    <comment ref="I198" authorId="0" shapeId="0" xr:uid="{00000000-0006-0000-0000-000019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Zvýšené náklady na cestové od CORA GEO a ostatných dodávateľov.</t>
        </r>
      </text>
    </comment>
    <comment ref="G202" authorId="0" shapeId="0" xr:uid="{00000000-0006-0000-0000-00001A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H202" authorId="0" shapeId="0" xr:uid="{00000000-0006-0000-0000-00001B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I202" authorId="0" shapeId="0" xr:uid="{00000000-0006-0000-0000-00001C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 dôvodu zvýšeného počtu zamestnancov najmä NP Ľudia a hrady a zvýšenie stravného v zmysle legislatívy od 10/2023.</t>
        </r>
      </text>
    </comment>
    <comment ref="G203" authorId="0" shapeId="0" xr:uid="{00000000-0006-0000-0000-00001D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H203" authorId="0" shapeId="0" xr:uid="{00000000-0006-0000-0000-00001E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G204" authorId="0" shapeId="0" xr:uid="{00000000-0006-0000-0000-00001F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H204" authorId="0" shapeId="0" xr:uid="{00000000-0006-0000-0000-000020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G207" authorId="0" shapeId="0" xr:uid="{00000000-0006-0000-0000-000021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H207" authorId="0" shapeId="0" xr:uid="{00000000-0006-0000-0000-000022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G208" authorId="0" shapeId="0" xr:uid="{00000000-0006-0000-0000-000023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H208" authorId="0" shapeId="0" xr:uid="{00000000-0006-0000-0000-000024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G209" authorId="0" shapeId="0" xr:uid="{00000000-0006-0000-0000-000025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H209" authorId="0" shapeId="0" xr:uid="{00000000-0006-0000-0000-000026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H218" authorId="0" shapeId="0" xr:uid="{00000000-0006-0000-0000-000027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Zvýšil sa počet </t>
        </r>
      </text>
    </comment>
    <comment ref="I222" authorId="0" shapeId="0" xr:uid="{00000000-0006-0000-0000-000028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r. 2023 bolo prepočítanie úrokovej sadzby na úver ktorý bol poskytnutý SZaRB na rekonštrukciu ciest Baštová a Letná. Z pôvodného 1% je súčasný úrok viac a 4%.</t>
        </r>
      </text>
    </comment>
    <comment ref="I226" authorId="0" shapeId="0" xr:uid="{00000000-0006-0000-0000-000029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Zvýšenie z dôvodu mimoriadneho členského v rámci MAS.</t>
        </r>
      </text>
    </comment>
    <comment ref="I259" authorId="0" shapeId="0" xr:uid="{00000000-0006-0000-0000-00002A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Elektrická energia objekt hasičská zbrojnica</t>
        </r>
      </text>
    </comment>
    <comment ref="I315" authorId="0" shapeId="0" xr:uid="{00000000-0006-0000-0000-00002B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Elektrická energia za verejné osvetlenie.</t>
        </r>
      </text>
    </comment>
    <comment ref="I421" authorId="0" shapeId="0" xr:uid="{00000000-0006-0000-0000-00002C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Zvýšenie z dôvodu dopracovania PD na fotovoltaiku. PD je zhotovená prebieha stavebné konanie. do 16.10.2023 predložíme žiadosť o NFP.</t>
        </r>
      </text>
    </comment>
    <comment ref="I422" authorId="0" shapeId="0" xr:uid="{00000000-0006-0000-0000-00002D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 dôvodu nízkeho záujmu o kúpu pozemkov sa proces oddaľuje. Z tohto dôvodu k čerpaniu tejto položky pravdepodobne v r. 2023 nedôjde. Položka bola rozčlenená medzi iné položky z dôvodu zvýšenia nákladov na iné akcie.</t>
        </r>
      </text>
    </comment>
    <comment ref="I424" authorId="0" shapeId="0" xr:uid="{00000000-0006-0000-0000-00002E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Realizácia v 09-10/2023.</t>
        </r>
      </text>
    </comment>
    <comment ref="I425" authorId="0" shapeId="0" xr:uid="{00000000-0006-0000-0000-00002F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súčasnosti stavba disponuje stavebným povolením. Realizácia sa začne najskôr v r. 2024. Znížená suma znamená presun na PD Kulturný dom a PD sponica ul. Družstevná, PD ul. Kláštorná.</t>
        </r>
      </text>
    </comment>
    <comment ref="I427" authorId="0" shapeId="0" xr:uid="{00000000-0006-0000-0000-000030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 VO</t>
        </r>
      </text>
    </comment>
    <comment ref="I428" authorId="0" shapeId="0" xr:uid="{00000000-0006-0000-0000-000031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Spolufinancovanie bude z úveru, čiže rozpočtujeme iba NFP.</t>
        </r>
      </text>
    </comment>
    <comment ref="I430" authorId="0" shapeId="0" xr:uid="{00000000-0006-0000-0000-000032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 VO</t>
        </r>
      </text>
    </comment>
    <comment ref="I432" authorId="0" shapeId="0" xr:uid="{00000000-0006-0000-0000-000033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PD po vyhotovení</t>
        </r>
      </text>
    </comment>
  </commentList>
</comments>
</file>

<file path=xl/sharedStrings.xml><?xml version="1.0" encoding="utf-8"?>
<sst xmlns="http://schemas.openxmlformats.org/spreadsheetml/2006/main" count="680" uniqueCount="585">
  <si>
    <t>Príjmová časť</t>
  </si>
  <si>
    <t>Ek.klas</t>
  </si>
  <si>
    <t>Text</t>
  </si>
  <si>
    <t>Výnos dane z príjmov</t>
  </si>
  <si>
    <t>Daň z nehnuteľnosti - pozemky</t>
  </si>
  <si>
    <t xml:space="preserve">Daň z nehnuteľnosti -stavby </t>
  </si>
  <si>
    <t>Daň z nehnuteľnosti -byty</t>
  </si>
  <si>
    <t>Daň za psa</t>
  </si>
  <si>
    <t>Poplatok za komunálny odpad</t>
  </si>
  <si>
    <t xml:space="preserve">Daňové príjmy spolu </t>
  </si>
  <si>
    <t xml:space="preserve">Príjmy z prenajatých pozemkov </t>
  </si>
  <si>
    <t>Správne poplatky</t>
  </si>
  <si>
    <t>Príjem za porušenie predpisov</t>
  </si>
  <si>
    <t>Za znečisťovanie ovzdušia</t>
  </si>
  <si>
    <t>Príjem za škody</t>
  </si>
  <si>
    <t>Z vratiek</t>
  </si>
  <si>
    <t>Vlastné príjmy školy</t>
  </si>
  <si>
    <t>Vlastné príjmy školy-školská jedáleň</t>
  </si>
  <si>
    <t xml:space="preserve">Nedaňové príjmy spolu </t>
  </si>
  <si>
    <t xml:space="preserve">Dotácia na matriku </t>
  </si>
  <si>
    <t>Transfery spolu</t>
  </si>
  <si>
    <t>Kapitálový príjem - dotácia na nájomné byty</t>
  </si>
  <si>
    <t>BEŽNÉ PRÍJMY SPOLU</t>
  </si>
  <si>
    <t>reprezentačné výdavky</t>
  </si>
  <si>
    <t>Podprogram 1.1 Výkon funkcie primátora</t>
  </si>
  <si>
    <t>mzdové prostriedky - primátor mesta</t>
  </si>
  <si>
    <t>mzdové prostriedky - hlavný konrolór</t>
  </si>
  <si>
    <t>Výdavková časť</t>
  </si>
  <si>
    <t>doplnkové dôchodkové sporenie</t>
  </si>
  <si>
    <t>Podprogram 1.2 Výkon administratívy a prevádzky</t>
  </si>
  <si>
    <t>Program č. 1: Manažment a kontrola</t>
  </si>
  <si>
    <t>Podprogram 2.1 Zasadnutia orgánov mesta</t>
  </si>
  <si>
    <t>Podprogram 2.2 Zabezpečenie úkonov s voľbami</t>
  </si>
  <si>
    <t>Program č. 2: Interné služby mesta</t>
  </si>
  <si>
    <t>Program č. 3: Služby občanom</t>
  </si>
  <si>
    <t>Podprogram 3.6 Cintorínske a pohrebné služby</t>
  </si>
  <si>
    <t>Podprogram 3.7 Mestský rozhlas</t>
  </si>
  <si>
    <t>Podprogram 3.1 Organizácia obč. obradov</t>
  </si>
  <si>
    <t>Podprogram 3.4 Evidencia psov v meste</t>
  </si>
  <si>
    <t>Podprogram 4.1 Verejný poriadok a bezpečnosť</t>
  </si>
  <si>
    <t>Podprogram 4.2 Ochrana pred požiarmi</t>
  </si>
  <si>
    <t>Program č. 4: Bezpečnosť a poriadok</t>
  </si>
  <si>
    <t>Podprogram 5.1 Odvoz odpadu</t>
  </si>
  <si>
    <t>Program č. 5: Odpadové hospodárstvo</t>
  </si>
  <si>
    <t>Podprogram 6.1 Správa a údržba pozemných komunikácii</t>
  </si>
  <si>
    <t>Príjem pre CVČ od iných  obcí</t>
  </si>
  <si>
    <t>Program č. 7: Vzdelávanie</t>
  </si>
  <si>
    <t>Podprogram 8.1  Podpora kultúrnych podujatí</t>
  </si>
  <si>
    <t>Program č. 8: Kultúra</t>
  </si>
  <si>
    <t>Podprogram 10.1 Verejné osvetlenie</t>
  </si>
  <si>
    <t>Podprogram 10.2 Verejná zeleň</t>
  </si>
  <si>
    <t>Program č. 10: Prostredie pre život</t>
  </si>
  <si>
    <t>Podprogram 11.1 Pomoc občanom v starobe</t>
  </si>
  <si>
    <t>Podprogram 11.2 Klub dôchodcov</t>
  </si>
  <si>
    <t>Program č. 11: Sociálne služby</t>
  </si>
  <si>
    <t>Podprogram 12.1 Bytové hospdárstvo</t>
  </si>
  <si>
    <t>Program č. 12: Bytové hospodárstvo</t>
  </si>
  <si>
    <t>Program č. 13: Transfery a dotácie</t>
  </si>
  <si>
    <t>Program č. 14: Kapitálové výdavky</t>
  </si>
  <si>
    <t>Podprogram 15.7 Splátka auta do 3,5 t</t>
  </si>
  <si>
    <t>Podprogram 15.8 Splátka Dacia Duster</t>
  </si>
  <si>
    <t>Bežné príjmy:</t>
  </si>
  <si>
    <t>Bežné výdaje:</t>
  </si>
  <si>
    <t>Kapitálové príjmy:</t>
  </si>
  <si>
    <t>Kapitálové výdaje:</t>
  </si>
  <si>
    <t>Finančné operácie príjem:</t>
  </si>
  <si>
    <t xml:space="preserve">Finančné operácie výdaj:                                                                         </t>
  </si>
  <si>
    <t>VÝDAVKY SPOLU</t>
  </si>
  <si>
    <t>KAPITÁLOVÉ PRÍJMY SPOLU</t>
  </si>
  <si>
    <t xml:space="preserve">Úver ŠFRB </t>
  </si>
  <si>
    <t>PRÍJMY - FINANČNÉ OPERÁCIE SPOLU</t>
  </si>
  <si>
    <t>životné jubileá</t>
  </si>
  <si>
    <t>BEŽNÉ VÝDAVKY SPOLU</t>
  </si>
  <si>
    <t>Program č. 15: Finančné operácie</t>
  </si>
  <si>
    <t>Hospodársky výsledok - bežný rozpočet:</t>
  </si>
  <si>
    <t>Hospodársky výsledok - kapitálový rozpočet:</t>
  </si>
  <si>
    <t>Hospodársky výsledok - finančné operácie:</t>
  </si>
  <si>
    <t xml:space="preserve">Hospodársky výsledok - mesto </t>
  </si>
  <si>
    <t>Daň za verejné priestranstvo</t>
  </si>
  <si>
    <t>Program č. 6: Pozemné komunikácie</t>
  </si>
  <si>
    <t>Stavebné akcie mesta</t>
  </si>
  <si>
    <t>Podprogram 15.1 Splátky záväzku voči ŠFRB  - ul. Sv. Anny</t>
  </si>
  <si>
    <t>Podprogram 15.6 Splátka úveru ŠFRB -ul. Lesná</t>
  </si>
  <si>
    <t>mikrodotácie</t>
  </si>
  <si>
    <t>Elektrická energia</t>
  </si>
  <si>
    <t>NC Shop</t>
  </si>
  <si>
    <t>Lesy s.r.o</t>
  </si>
  <si>
    <t>Dom služieb</t>
  </si>
  <si>
    <t>ObZS</t>
  </si>
  <si>
    <t>Knižnica</t>
  </si>
  <si>
    <t>MsKS</t>
  </si>
  <si>
    <t>Plyn</t>
  </si>
  <si>
    <t>Kasárne</t>
  </si>
  <si>
    <t>Vodné, stočné</t>
  </si>
  <si>
    <t>Fitnes-Reľovská</t>
  </si>
  <si>
    <t>Baštová 2</t>
  </si>
  <si>
    <t>Elektrická energia, plyn</t>
  </si>
  <si>
    <t>Poštové služby</t>
  </si>
  <si>
    <t>Telefón - knižnica</t>
  </si>
  <si>
    <t>Telekomunikačné služby</t>
  </si>
  <si>
    <t>Interiérové vybavenie</t>
  </si>
  <si>
    <t>Výpočtová technika</t>
  </si>
  <si>
    <t>Telekomunikačná technika</t>
  </si>
  <si>
    <t>Prevádzkové stroje, prístroje, technika .....</t>
  </si>
  <si>
    <t>Všeobecný materiál</t>
  </si>
  <si>
    <t>Čistiace prostriedky - Dom služieb</t>
  </si>
  <si>
    <t>Čistiace prostriedky - ObZS</t>
  </si>
  <si>
    <t>Všeobecný materiál - MsKS</t>
  </si>
  <si>
    <t>Čistiace prostriedky - MsKS</t>
  </si>
  <si>
    <t>Kancelárske potreby - matrika</t>
  </si>
  <si>
    <t>Kancelárske potreby - knižnica</t>
  </si>
  <si>
    <t>Všeobecný materiál - knižnica</t>
  </si>
  <si>
    <t>Knihy, časopisy, noviny ...</t>
  </si>
  <si>
    <t>Knihy, časopisy, noviny ... - knižnica</t>
  </si>
  <si>
    <t>Pracovné odevy, obuv, pomôcky</t>
  </si>
  <si>
    <t>Softvér a licencie</t>
  </si>
  <si>
    <t>Servis, údržba a opravy</t>
  </si>
  <si>
    <t>Poistenie</t>
  </si>
  <si>
    <t>Prepravné a nájom dopravných prostriedkov</t>
  </si>
  <si>
    <t>Karty, známky, poplatky</t>
  </si>
  <si>
    <t>Údržba výpočtovej techniky</t>
  </si>
  <si>
    <t>Údržba špeciálnch strojov, prístrojov a ObZS</t>
  </si>
  <si>
    <t>Údržba softvéru</t>
  </si>
  <si>
    <t>Údržba budov, objektov a ich častí</t>
  </si>
  <si>
    <t>Údržba prev. strojov, prístrojov, techn. a náradia</t>
  </si>
  <si>
    <t>Školenia, kurzy, semináre, porady ...</t>
  </si>
  <si>
    <t>Všeobecné služby</t>
  </si>
  <si>
    <t>Všeobecné služby - MsKS</t>
  </si>
  <si>
    <t>Špeciálne služby</t>
  </si>
  <si>
    <t>Náhrady</t>
  </si>
  <si>
    <t>Cestovné náhrady</t>
  </si>
  <si>
    <t xml:space="preserve">Stravovanie - zamestnanci </t>
  </si>
  <si>
    <t>Stravovanie - matrika</t>
  </si>
  <si>
    <t>Stravovanie - TSP</t>
  </si>
  <si>
    <t>Poistné</t>
  </si>
  <si>
    <t>Prídel do sociálneho fondu</t>
  </si>
  <si>
    <t>Sociálny fond - matrika</t>
  </si>
  <si>
    <t>Sociálny fond - TSP</t>
  </si>
  <si>
    <t>Odmeny - dohody o prácach mimo prac. pomeru</t>
  </si>
  <si>
    <t>Preddavky - pokladňa</t>
  </si>
  <si>
    <t>Pokuty, penále</t>
  </si>
  <si>
    <t>Zúčtovanie miezd</t>
  </si>
  <si>
    <t>Dane</t>
  </si>
  <si>
    <t>banke - SZaRB</t>
  </si>
  <si>
    <t>Poistné do sociálnej poisťovne</t>
  </si>
  <si>
    <t>Odmeny a príspevky</t>
  </si>
  <si>
    <t>Poistné do zdravotných poisťovní</t>
  </si>
  <si>
    <t>Všeobecný materiál - ZPOZ</t>
  </si>
  <si>
    <t>Pracovné prostriedky - ZPOZ</t>
  </si>
  <si>
    <t>Všeobecný materiál - poplatky za psa</t>
  </si>
  <si>
    <t>Dom smútku - vodné a stočné</t>
  </si>
  <si>
    <t>Dom smútku - všeobecné služby</t>
  </si>
  <si>
    <t>Mestský rozhlas - všeobecné služby</t>
  </si>
  <si>
    <t>Palivo, mazivá, špeciálne kvapaliny</t>
  </si>
  <si>
    <t>Všeobecné služby - MsP</t>
  </si>
  <si>
    <t>Palivo, mazivá, špeciálne kvapaliny - MsP</t>
  </si>
  <si>
    <t>Pracovné odevy, obuv a pracovné pomôcky - MsP</t>
  </si>
  <si>
    <t>Vodné a stočné</t>
  </si>
  <si>
    <t>Servis, údržba, opravy</t>
  </si>
  <si>
    <t>Súťaže</t>
  </si>
  <si>
    <t>Všeobecný materiál - Ekos konvy</t>
  </si>
  <si>
    <t>Všeobecné služby - Ekos vrecia</t>
  </si>
  <si>
    <t>Všeobecné služby - Ekos kontajner</t>
  </si>
  <si>
    <t>Všeobecné služby - Ekos konvy</t>
  </si>
  <si>
    <t>Poplatky za likvidáciu TDO</t>
  </si>
  <si>
    <t>Škola Sv. Klementa Hofbauera</t>
  </si>
  <si>
    <t>Školský internát ŠZŠI</t>
  </si>
  <si>
    <t>Školská jedáleň  ŠZŠI</t>
  </si>
  <si>
    <t>CVČ pátra A. Krajčíka</t>
  </si>
  <si>
    <t>Súkromná ZUŠ</t>
  </si>
  <si>
    <t>ZŠ s MŠ</t>
  </si>
  <si>
    <t>Školská jedáleň - vlastné príjmy</t>
  </si>
  <si>
    <t>CVČ - príjem od iných obcí</t>
  </si>
  <si>
    <t>kultúra</t>
  </si>
  <si>
    <t>Všeobecný materiál - kultúrna komisia</t>
  </si>
  <si>
    <t xml:space="preserve">Elektrická energia </t>
  </si>
  <si>
    <t>Údržba prevádzkových strojov a náradia</t>
  </si>
  <si>
    <t>Transfer - Klub dôchodcov</t>
  </si>
  <si>
    <t>Stravné lístky - dôchodcovia</t>
  </si>
  <si>
    <t>Energie</t>
  </si>
  <si>
    <t>Údržba prevádzkových strojov, prístrojov, tech.  ...</t>
  </si>
  <si>
    <t>Údržba budov, objektov alebo ich častí</t>
  </si>
  <si>
    <t>Poplatky a odvody</t>
  </si>
  <si>
    <t>ZŠ s MŠ - prenesené kompetencie</t>
  </si>
  <si>
    <t>ZŠ s MŠ - vlastné príjmy</t>
  </si>
  <si>
    <t>odmeny</t>
  </si>
  <si>
    <t>mzdové prostriedky - funkčný plat - zamestnanci MsÚ</t>
  </si>
  <si>
    <t>Mzdové prostriedky</t>
  </si>
  <si>
    <t>Odvody</t>
  </si>
  <si>
    <t>mzdy</t>
  </si>
  <si>
    <t>odvody</t>
  </si>
  <si>
    <t>matrika</t>
  </si>
  <si>
    <t>pracovné odevy</t>
  </si>
  <si>
    <t>príspevok na stravu MŠ</t>
  </si>
  <si>
    <t>príspevok na stravu ZŠ</t>
  </si>
  <si>
    <t>potraviny</t>
  </si>
  <si>
    <t>iné náhrady</t>
  </si>
  <si>
    <t>poštové a telekomunikačné služby</t>
  </si>
  <si>
    <t>všeobecný materiál</t>
  </si>
  <si>
    <t>príspevok na stravovanie</t>
  </si>
  <si>
    <t>domáca opatrovateľská služba</t>
  </si>
  <si>
    <t>Sociálny fond - MsÚ</t>
  </si>
  <si>
    <t>ŠFRB - ul. Sv. Anny</t>
  </si>
  <si>
    <t>ŠFRB - ul. Lesná</t>
  </si>
  <si>
    <t>Podujatia - kultúrna komisia</t>
  </si>
  <si>
    <t>budovy, garáže a ostatné</t>
  </si>
  <si>
    <t>bytové</t>
  </si>
  <si>
    <t xml:space="preserve">ostatné </t>
  </si>
  <si>
    <t>stavebný úrad - správny poplatok</t>
  </si>
  <si>
    <t>protipožiarna ochrana</t>
  </si>
  <si>
    <t>dom smútku</t>
  </si>
  <si>
    <t>za predaj výrobkov a služieb</t>
  </si>
  <si>
    <t>prebytočný hnuteľný mjetok</t>
  </si>
  <si>
    <t>Z doborpisov</t>
  </si>
  <si>
    <t>Čistiace prostriedky</t>
  </si>
  <si>
    <t>Kancelárske potreby</t>
  </si>
  <si>
    <t>Podprogram 15.5 Splátka úveru SZaRB - ul. Baštová, Letná, chodník Tatranská</t>
  </si>
  <si>
    <t>Prenájom budov, objektov a ich častí - pozemkov</t>
  </si>
  <si>
    <t>Prenájom prev. strojov, prístrojov, techn. a náradia</t>
  </si>
  <si>
    <t>Stravovanie zamestnanci - MsÚ</t>
  </si>
  <si>
    <t>Príjmy z prenaj. nebyt. priest a bytov</t>
  </si>
  <si>
    <t>Dom smútku - energie</t>
  </si>
  <si>
    <t>Podprogram 6.2 Správa a údržba verejných priestranstiev</t>
  </si>
  <si>
    <t>Presun prostriedkov z rezervného fondu</t>
  </si>
  <si>
    <t>IOMO poplatky</t>
  </si>
  <si>
    <t>Poplatky za predaj výrobkov, tovarov a služieb</t>
  </si>
  <si>
    <t>223001 - 61 15</t>
  </si>
  <si>
    <t>223001 - 61 03</t>
  </si>
  <si>
    <t>223001 - 46 60</t>
  </si>
  <si>
    <t>223001 - 42</t>
  </si>
  <si>
    <t>223001 - 33 01</t>
  </si>
  <si>
    <t>212003 - 66</t>
  </si>
  <si>
    <t>212003 - 46 30</t>
  </si>
  <si>
    <t>Z účtov finančného hospodárenia - úroky z  bankových účtov</t>
  </si>
  <si>
    <t xml:space="preserve">Z výťažkov lotérií a iných podobných hier </t>
  </si>
  <si>
    <t>312001 - 11 62</t>
  </si>
  <si>
    <t>312001 - 13 3</t>
  </si>
  <si>
    <t>Dotácie voľby - I. kolo</t>
  </si>
  <si>
    <t>312001 - 16 1</t>
  </si>
  <si>
    <t>312001 - 45</t>
  </si>
  <si>
    <t>312001 - 61 10</t>
  </si>
  <si>
    <t>312001 - 71 5</t>
  </si>
  <si>
    <t>Dotácia  - rodinné prídavky</t>
  </si>
  <si>
    <t xml:space="preserve">Dotácia - strava, školské potreby </t>
  </si>
  <si>
    <t>312001 - 61 61</t>
  </si>
  <si>
    <t>Dotácia na správu - evidencia obyvateľov</t>
  </si>
  <si>
    <t>312001 - 71</t>
  </si>
  <si>
    <t>Dotácia na prenes. kompetencie ZŠ</t>
  </si>
  <si>
    <t>312001 - 33 03</t>
  </si>
  <si>
    <t>312001 - 61 45</t>
  </si>
  <si>
    <t>Dotácia - TSP</t>
  </si>
  <si>
    <t>312007 - 95 02</t>
  </si>
  <si>
    <t>322001 - 14 5</t>
  </si>
  <si>
    <t>456005 - 61 03</t>
  </si>
  <si>
    <t xml:space="preserve">IOMO </t>
  </si>
  <si>
    <r>
      <t xml:space="preserve">Podprogram 1.3 Členské príspevky - </t>
    </r>
    <r>
      <rPr>
        <sz val="10"/>
        <color rgb="FF002060"/>
        <rFont val="Tahoma"/>
        <family val="2"/>
        <charset val="238"/>
      </rPr>
      <t>členstvo v samospávnych org.  a združ. (642006)</t>
    </r>
  </si>
  <si>
    <r>
      <t xml:space="preserve">Podprogram 1.6 Účtovníctvo - audit - </t>
    </r>
    <r>
      <rPr>
        <sz val="10"/>
        <color rgb="FF002060"/>
        <rFont val="Tahoma"/>
        <family val="2"/>
        <charset val="238"/>
      </rPr>
      <t>špeciálne služby AUDIT (637005)</t>
    </r>
  </si>
  <si>
    <r>
      <t xml:space="preserve">Podprogram 1.7 Evidencia ulíc a budov - materiál a služby - </t>
    </r>
    <r>
      <rPr>
        <sz val="10"/>
        <color rgb="FF002060"/>
        <rFont val="Tahoma"/>
        <family val="2"/>
        <charset val="238"/>
      </rPr>
      <t>všeobecný materiál (633006)</t>
    </r>
  </si>
  <si>
    <t>Nemocenské poistenie</t>
  </si>
  <si>
    <t>Starobné poistenie</t>
  </si>
  <si>
    <t>Úrazové poistenie</t>
  </si>
  <si>
    <t>Invalidné poistenie</t>
  </si>
  <si>
    <t>Poistenie v nezamestnanosti</t>
  </si>
  <si>
    <t>Poistenie do rezervného fondu solidarity</t>
  </si>
  <si>
    <t>OSOBNÉ NÁKLADY</t>
  </si>
  <si>
    <t>CESTOVNÉ</t>
  </si>
  <si>
    <t>ENERGIE, POŠTOVÉ a TELEKOMUNIKAČNÉ SLUŽBY</t>
  </si>
  <si>
    <t>632001 - 07 1</t>
  </si>
  <si>
    <t>632001 - 07 3</t>
  </si>
  <si>
    <t>632001 - 22 1</t>
  </si>
  <si>
    <t>632001 - 22 3</t>
  </si>
  <si>
    <t>632001 - 44</t>
  </si>
  <si>
    <t>632001 - 46 1</t>
  </si>
  <si>
    <t>632001 - 46 3</t>
  </si>
  <si>
    <t>632001 - 46 20 3</t>
  </si>
  <si>
    <t>632001 - 61 70</t>
  </si>
  <si>
    <t>632002 - 07 5</t>
  </si>
  <si>
    <t>632002 - 46 5</t>
  </si>
  <si>
    <t>632002 - 46 20 5</t>
  </si>
  <si>
    <t>632002 - 48</t>
  </si>
  <si>
    <t>632002 - 61 2</t>
  </si>
  <si>
    <t>632002 - 61 70</t>
  </si>
  <si>
    <t>632005 - 42 12 7</t>
  </si>
  <si>
    <t>632001 - 42 12 1</t>
  </si>
  <si>
    <t>632001 - 46 20 1</t>
  </si>
  <si>
    <t>632001 - 42 12 3</t>
  </si>
  <si>
    <t>632001 - 46 30 1</t>
  </si>
  <si>
    <t>632001 - 46 30 3</t>
  </si>
  <si>
    <t>632002 - 42 12 5</t>
  </si>
  <si>
    <t>632002 - 46 30 5</t>
  </si>
  <si>
    <t>MATERIÁLOVÉ NÁKLADY</t>
  </si>
  <si>
    <t>633006 - 4</t>
  </si>
  <si>
    <t>633006 - 46 4</t>
  </si>
  <si>
    <t>633006 - 46 20 4</t>
  </si>
  <si>
    <t>633006 - 46 30</t>
  </si>
  <si>
    <t>633006 - 46 30 4</t>
  </si>
  <si>
    <t>633006 - 8</t>
  </si>
  <si>
    <t>633006 - 42 12</t>
  </si>
  <si>
    <t>633006 - 8 42</t>
  </si>
  <si>
    <t>633009 - 42 12</t>
  </si>
  <si>
    <t xml:space="preserve">NÁKLADY NA DOPRAVU                                                            </t>
  </si>
  <si>
    <t xml:space="preserve">ÚDRŽBA VT, PRÍSTROJOV, BUDOV a ZARIADENÍ </t>
  </si>
  <si>
    <t>PRENÁJOM</t>
  </si>
  <si>
    <t>SLUŽBY a DOHODY</t>
  </si>
  <si>
    <t>Všeobecné služby - časopis</t>
  </si>
  <si>
    <t>637004 - 42 71</t>
  </si>
  <si>
    <t>Poplatky, dane</t>
  </si>
  <si>
    <t>637004 - 46 30 5</t>
  </si>
  <si>
    <t>637014 - 61 45</t>
  </si>
  <si>
    <t>637016 - 61 45</t>
  </si>
  <si>
    <t>ÚROKY Z ÚVEROV</t>
  </si>
  <si>
    <t>651003 - 1</t>
  </si>
  <si>
    <t>651003 - 14 5</t>
  </si>
  <si>
    <t>632001 - 46 40 1</t>
  </si>
  <si>
    <t>632002 - 46 40</t>
  </si>
  <si>
    <t>637004 - 46 40 2</t>
  </si>
  <si>
    <t>633006 - 61 01</t>
  </si>
  <si>
    <t>633006 - 61 61</t>
  </si>
  <si>
    <t>633010 - 61 61</t>
  </si>
  <si>
    <t>637004 - 49</t>
  </si>
  <si>
    <r>
      <t xml:space="preserve">Odmeny za práce mimo pracovného pomeru </t>
    </r>
    <r>
      <rPr>
        <sz val="10"/>
        <rFont val="Tahoma"/>
        <family val="2"/>
        <charset val="238"/>
      </rPr>
      <t>(vrátane odvodov)</t>
    </r>
  </si>
  <si>
    <t>637027 - 61 61</t>
  </si>
  <si>
    <t>633010 - 51 51</t>
  </si>
  <si>
    <t>634001 - 51 51</t>
  </si>
  <si>
    <t>637004 - 51 51</t>
  </si>
  <si>
    <t>632001 - 33 01</t>
  </si>
  <si>
    <t>632002 - 33 01</t>
  </si>
  <si>
    <t>633006 - 33 01</t>
  </si>
  <si>
    <t>633010 - 33 01</t>
  </si>
  <si>
    <t>634001 - 33 01</t>
  </si>
  <si>
    <t>634002 - 33 01</t>
  </si>
  <si>
    <t>634005 - 33 01</t>
  </si>
  <si>
    <t>637001 - 33 01</t>
  </si>
  <si>
    <t>637002 - 33 01</t>
  </si>
  <si>
    <t>637004 - 33 01</t>
  </si>
  <si>
    <t>637006 - 33 01</t>
  </si>
  <si>
    <t>633006 - 53</t>
  </si>
  <si>
    <t>637004 - 51</t>
  </si>
  <si>
    <t>637004 - 52</t>
  </si>
  <si>
    <t>637004 - 53</t>
  </si>
  <si>
    <t>637004 - 54</t>
  </si>
  <si>
    <t>637012 - 52</t>
  </si>
  <si>
    <t>633006 - 61 11</t>
  </si>
  <si>
    <t>635006 - 61 71</t>
  </si>
  <si>
    <r>
      <t xml:space="preserve">Údržba </t>
    </r>
    <r>
      <rPr>
        <sz val="10"/>
        <rFont val="Tahoma"/>
        <family val="2"/>
        <charset val="238"/>
      </rPr>
      <t>- pozemné komunikácie</t>
    </r>
  </si>
  <si>
    <t>637004 - 61 71</t>
  </si>
  <si>
    <t>642004 - 95 02</t>
  </si>
  <si>
    <t>632001 - 61 31</t>
  </si>
  <si>
    <t>633006 - 61 31</t>
  </si>
  <si>
    <t>637004 - 61 31</t>
  </si>
  <si>
    <t>633006 - 61 21</t>
  </si>
  <si>
    <t>634001 - 61 21</t>
  </si>
  <si>
    <t>635004 - 61 21</t>
  </si>
  <si>
    <t>637004 - 61 21</t>
  </si>
  <si>
    <t>633006 - 44</t>
  </si>
  <si>
    <t>631001 - 66</t>
  </si>
  <si>
    <t>Cestovné náhrady tuzemské</t>
  </si>
  <si>
    <t>632001 - 66</t>
  </si>
  <si>
    <t>632002 - 66</t>
  </si>
  <si>
    <t>633006 - 66</t>
  </si>
  <si>
    <t>635004 - 66</t>
  </si>
  <si>
    <t>635006 - 66</t>
  </si>
  <si>
    <t>637004 - 66</t>
  </si>
  <si>
    <t>637012 - 66</t>
  </si>
  <si>
    <t>637015 - 66</t>
  </si>
  <si>
    <t>637001 - 66</t>
  </si>
  <si>
    <t>Školenia, kurzy, semináre ...</t>
  </si>
  <si>
    <t>osobný príplatok</t>
  </si>
  <si>
    <t>SPRÁVA REGISTRATÚRY</t>
  </si>
  <si>
    <t>611 - 61 61</t>
  </si>
  <si>
    <t>620 - 61 61</t>
  </si>
  <si>
    <t>MATRIKA</t>
  </si>
  <si>
    <t>611 - 13 3</t>
  </si>
  <si>
    <t>620 - 13 3</t>
  </si>
  <si>
    <t>637013 - 13 3</t>
  </si>
  <si>
    <t>STAVEBNÝ ÚRAD</t>
  </si>
  <si>
    <t>ÚRAD PRÁCE pre ZŠ s MŠ</t>
  </si>
  <si>
    <t>OSOBITNÝ PRÍJEMCA SOC. DÁVOK</t>
  </si>
  <si>
    <t>611 - 45</t>
  </si>
  <si>
    <t>620 - 45</t>
  </si>
  <si>
    <t>633009 - 71</t>
  </si>
  <si>
    <t>633011 - 61 10</t>
  </si>
  <si>
    <t>637006 - 61 10</t>
  </si>
  <si>
    <r>
      <t>DHZ</t>
    </r>
    <r>
      <rPr>
        <sz val="10"/>
        <color theme="7" tint="-0.249977111117893"/>
        <rFont val="Tahoma"/>
        <family val="2"/>
        <charset val="238"/>
      </rPr>
      <t xml:space="preserve"> - dotácia </t>
    </r>
  </si>
  <si>
    <t>633006 - 33 03</t>
  </si>
  <si>
    <t>633010 - 33 03</t>
  </si>
  <si>
    <t>634002 33 03</t>
  </si>
  <si>
    <t>pracovné odevy, obuv a pracovné pomôcky</t>
  </si>
  <si>
    <t>611 - 61 45</t>
  </si>
  <si>
    <t>632003 - 61 45</t>
  </si>
  <si>
    <t>612001 - 61 45</t>
  </si>
  <si>
    <t>620 - 61 45</t>
  </si>
  <si>
    <t>633006 - 61 45</t>
  </si>
  <si>
    <t>všeobecný materiál - kancelárske potreby</t>
  </si>
  <si>
    <t>TERÉNNA SOCIÁLNA PRÁCA I</t>
  </si>
  <si>
    <t>ÚRAD PRÁCE I</t>
  </si>
  <si>
    <t>637006 - 01 611</t>
  </si>
  <si>
    <t>637006 - 01 620</t>
  </si>
  <si>
    <t>637006 - 01 633</t>
  </si>
  <si>
    <t>637006 - 01 637</t>
  </si>
  <si>
    <t>služby</t>
  </si>
  <si>
    <t>SPOLUÚČASŤ - AKTIVAČNÉ PRÁCE</t>
  </si>
  <si>
    <t>611 - 99</t>
  </si>
  <si>
    <t>620 - 99</t>
  </si>
  <si>
    <t>633006 - 99</t>
  </si>
  <si>
    <t>637014 - 99</t>
  </si>
  <si>
    <t>637016 - 99</t>
  </si>
  <si>
    <t>prídel do sociálneho fondu</t>
  </si>
  <si>
    <t>DOMÁCA OPATROVATEĽSKÁ SLUŽBA</t>
  </si>
  <si>
    <t>611 - 61 15</t>
  </si>
  <si>
    <t>620 - 61 15</t>
  </si>
  <si>
    <t>NEŠTÁTNE ŠKOLY a ŠKOLSKÉ ZARIADENIA</t>
  </si>
  <si>
    <t>212002 - 46 40</t>
  </si>
  <si>
    <t>Príjmy z prenajatých pozemkov - hrobové miesta</t>
  </si>
  <si>
    <t>ddp</t>
  </si>
  <si>
    <t>TRANSFERY JEDNOTLIVCOM</t>
  </si>
  <si>
    <t>Odstupné</t>
  </si>
  <si>
    <t>Odchodné</t>
  </si>
  <si>
    <t>Zo zrušených miestnych poplatkov</t>
  </si>
  <si>
    <t>Dividenda PVS</t>
  </si>
  <si>
    <t>Dotácia - úrad práce I + II</t>
  </si>
  <si>
    <t>Palivo (phm)</t>
  </si>
  <si>
    <t>Náhrada platu</t>
  </si>
  <si>
    <t>631001 - 33 01</t>
  </si>
  <si>
    <t>Cestovné</t>
  </si>
  <si>
    <t>637004 - 61 11</t>
  </si>
  <si>
    <t>632003 - 13 3</t>
  </si>
  <si>
    <t>637013 - 99</t>
  </si>
  <si>
    <t>Naturálna mzda</t>
  </si>
  <si>
    <t xml:space="preserve">                         Ostatné finančné operácie - IOMO</t>
  </si>
  <si>
    <t>Projekt - domáca opatrovateľská služba</t>
  </si>
  <si>
    <t xml:space="preserve">Dotácia pre DHZ </t>
  </si>
  <si>
    <t>dotácie - transfer neziskovým organizáciám</t>
  </si>
  <si>
    <t>ZŠ - NFP čitateľská gramotnosť</t>
  </si>
  <si>
    <t>642006 - 33 01</t>
  </si>
  <si>
    <t>Členské príspevky</t>
  </si>
  <si>
    <t>633006 - 61 71</t>
  </si>
  <si>
    <t>611 - 61 10</t>
  </si>
  <si>
    <t>620 - 61 10</t>
  </si>
  <si>
    <t>292027 - 61 77</t>
  </si>
  <si>
    <t>Iné - náhrada škody</t>
  </si>
  <si>
    <t>Iné príjmy - z LMP</t>
  </si>
  <si>
    <t>312001 - 61 05</t>
  </si>
  <si>
    <t>Dotácia - sčítanie domov a bytov</t>
  </si>
  <si>
    <t>322001 - 33 04</t>
  </si>
  <si>
    <t>NFP - rekonštrukcia hasičaskej zbrojnice</t>
  </si>
  <si>
    <t>322001 - 72 5</t>
  </si>
  <si>
    <t>322001 - 61 72</t>
  </si>
  <si>
    <t>Dotácia úrad vlády - miestna komunikácia</t>
  </si>
  <si>
    <t>322001 - 71 10</t>
  </si>
  <si>
    <t>NFP - vybavenie odborných učební ZŠ s MŠ</t>
  </si>
  <si>
    <t>Z predaja pozemkov</t>
  </si>
  <si>
    <t>233001 - 61 04</t>
  </si>
  <si>
    <t>doplatok k platu a ďalší plat</t>
  </si>
  <si>
    <t>632002 - 44 5</t>
  </si>
  <si>
    <t>nájomný dom č. 10</t>
  </si>
  <si>
    <t>Všeobecné služby - Ekos VOO a NO</t>
  </si>
  <si>
    <t>627 - 13 3</t>
  </si>
  <si>
    <t>642026 - 71</t>
  </si>
  <si>
    <t>príspevok na školské pomôcky ZŠ s MŠ</t>
  </si>
  <si>
    <t>ZŠ s MŠ - originálne kompetencie</t>
  </si>
  <si>
    <t>Granty, sponzorské</t>
  </si>
  <si>
    <t>rekonštrukcia hasičskej zbrojnice</t>
  </si>
  <si>
    <t>MŠ – projekt EÚ MPC Pomáhajúce profesie I. (POP I.)</t>
  </si>
  <si>
    <t>Dotácia SFZ - rekonštrukcia šatní</t>
  </si>
  <si>
    <t>231 - 61 04</t>
  </si>
  <si>
    <t>Z predaja budov</t>
  </si>
  <si>
    <t>633010 - 61 45</t>
  </si>
  <si>
    <t>NFV - ministerstvo financií</t>
  </si>
  <si>
    <t>312001 - 61 07</t>
  </si>
  <si>
    <t>Dotácia MV SR - testovanie COVID 19</t>
  </si>
  <si>
    <t>TESTOVANIE COVID - 19</t>
  </si>
  <si>
    <t>637004 - 61 07</t>
  </si>
  <si>
    <t>všeobecné služby</t>
  </si>
  <si>
    <t>633006 - 61 07</t>
  </si>
  <si>
    <t>633010 - 61 07</t>
  </si>
  <si>
    <t>telocvičňa - PD</t>
  </si>
  <si>
    <t>Dotácia MV SR - záchranné práce-povodeň</t>
  </si>
  <si>
    <t>MŠ – originálne kompetencie (pokrytie výdavkov projektu POP I. – 12/2021...)</t>
  </si>
  <si>
    <t>635006 - 61 04</t>
  </si>
  <si>
    <r>
      <t xml:space="preserve">Údržba budov, objektov a ich častí </t>
    </r>
    <r>
      <rPr>
        <sz val="10"/>
        <rFont val="Tahoma"/>
        <family val="2"/>
        <charset val="238"/>
      </rPr>
      <t>- majetok mesta</t>
    </r>
  </si>
  <si>
    <t>SČÍTANIE DaB</t>
  </si>
  <si>
    <t>633002 - 61 05</t>
  </si>
  <si>
    <t>633006 - 61 05</t>
  </si>
  <si>
    <t>637027 - 61 05</t>
  </si>
  <si>
    <t>620 - 61 05</t>
  </si>
  <si>
    <t>POVODEŇ</t>
  </si>
  <si>
    <t>633006 - 61 08</t>
  </si>
  <si>
    <t>637004 -61 08</t>
  </si>
  <si>
    <t>633006 - 13 3</t>
  </si>
  <si>
    <t xml:space="preserve">všeobecný materiál </t>
  </si>
  <si>
    <t>637016 - 13 3</t>
  </si>
  <si>
    <t>Dotácia na stavebný úrad a životné prostredie</t>
  </si>
  <si>
    <t>312001 - 61</t>
  </si>
  <si>
    <t>312001 - 71 8</t>
  </si>
  <si>
    <t>312001 - 71 7</t>
  </si>
  <si>
    <t>239200 - 61 14</t>
  </si>
  <si>
    <t>Kapitálové príjmy ostatné - zriadenie vecného bremena</t>
  </si>
  <si>
    <t>637200 - 61 14</t>
  </si>
  <si>
    <t>Ostatné - správa</t>
  </si>
  <si>
    <t>637012 - 33 01</t>
  </si>
  <si>
    <r>
      <t xml:space="preserve">Všeobecný materiál - </t>
    </r>
    <r>
      <rPr>
        <sz val="10"/>
        <rFont val="Tahoma"/>
        <family val="2"/>
        <charset val="238"/>
      </rPr>
      <t>kvety a vianočná výzdoba</t>
    </r>
  </si>
  <si>
    <r>
      <t xml:space="preserve">Všeobecné služby </t>
    </r>
    <r>
      <rPr>
        <sz val="10"/>
        <rFont val="Tahoma"/>
        <family val="2"/>
        <charset val="238"/>
      </rPr>
      <t>- kvety a vianočná výzdoba</t>
    </r>
  </si>
  <si>
    <t>mzdy + dohody</t>
  </si>
  <si>
    <t>632001 - 61 05</t>
  </si>
  <si>
    <t>632005 - 61 05</t>
  </si>
  <si>
    <t>632001 - 61 07</t>
  </si>
  <si>
    <t>energie</t>
  </si>
  <si>
    <t>rekonštrukcia - ul. Sládkovičova_II</t>
  </si>
  <si>
    <t>637014 - 61 15</t>
  </si>
  <si>
    <t>637016 - 61 15</t>
  </si>
  <si>
    <t>ZŠ – projekt EÚ MPC Pomáhajúce profesie II. (POP II.)</t>
  </si>
  <si>
    <t>Kamerový systém</t>
  </si>
  <si>
    <t>614 - 61 45</t>
  </si>
  <si>
    <t>AS - stánok</t>
  </si>
  <si>
    <t>IBV Krížava - PD</t>
  </si>
  <si>
    <t>Dotácia - TSP - odmeny COVID</t>
  </si>
  <si>
    <t>312001 - 61 46</t>
  </si>
  <si>
    <t>Odmeny - Covid (vrátane odvodov)</t>
  </si>
  <si>
    <t>Úprava lyž. trate</t>
  </si>
  <si>
    <t>brána - NC SCHOP</t>
  </si>
  <si>
    <t>multifunkčné zariadenie - tlač, kopírka, skener</t>
  </si>
  <si>
    <t>637001 - 51 51</t>
  </si>
  <si>
    <t>634002 - 51 51</t>
  </si>
  <si>
    <t>633006 - 51 51</t>
  </si>
  <si>
    <t>633013 - 51 51</t>
  </si>
  <si>
    <t>CHRÁNENÁ LIPA</t>
  </si>
  <si>
    <t>Dotácia ŠOP SR - chránená lipa</t>
  </si>
  <si>
    <t>ZŠ – originálne kompetencie (pokrytie výdavkov projektu POP II. – 11, 12/2021...)</t>
  </si>
  <si>
    <t>Odkúpenie pozemku od SPF - ul. Baštová</t>
  </si>
  <si>
    <t>Odkúpenie pozemku od MO SR - kasárne</t>
  </si>
  <si>
    <t>rekonštrukcia hasičskej zbrojnice - spolufinancovanie</t>
  </si>
  <si>
    <r>
      <t>Podprogram 1.4 Komunikácia s inšt. a obyv.</t>
    </r>
    <r>
      <rPr>
        <sz val="10"/>
        <color rgb="FF002060"/>
        <rFont val="Tahoma"/>
        <family val="2"/>
        <charset val="238"/>
      </rPr>
      <t>-komunikačná infraštruktúra internet (632004)</t>
    </r>
  </si>
  <si>
    <r>
      <t xml:space="preserve">2022             </t>
    </r>
    <r>
      <rPr>
        <sz val="10"/>
        <color indexed="8"/>
        <rFont val="Tahoma"/>
        <family val="2"/>
        <charset val="238"/>
      </rPr>
      <t>schválený</t>
    </r>
  </si>
  <si>
    <t>Z predaja kapitálových aktív</t>
  </si>
  <si>
    <t>OZ, nadácii, neinvestičnému fondu</t>
  </si>
  <si>
    <t>ZŠ s MŠ - originálne kompetencie - odmeny z KZVS</t>
  </si>
  <si>
    <t>rekonštrukcia hasičskej zbrojnice - 3D nápis</t>
  </si>
  <si>
    <t>dvere - múzeum</t>
  </si>
  <si>
    <r>
      <t xml:space="preserve">2022 </t>
    </r>
    <r>
      <rPr>
        <sz val="10"/>
        <color indexed="8"/>
        <rFont val="Tahoma"/>
        <family val="2"/>
        <charset val="238"/>
      </rPr>
      <t>schválený</t>
    </r>
  </si>
  <si>
    <r>
      <t xml:space="preserve">2022             </t>
    </r>
    <r>
      <rPr>
        <sz val="10"/>
        <color indexed="8"/>
        <rFont val="Tahoma"/>
        <family val="2"/>
        <charset val="238"/>
      </rPr>
      <t>upravený</t>
    </r>
  </si>
  <si>
    <r>
      <t xml:space="preserve">2022 </t>
    </r>
    <r>
      <rPr>
        <sz val="10"/>
        <rFont val="Tahoma"/>
        <family val="2"/>
        <charset val="238"/>
      </rPr>
      <t>upravený</t>
    </r>
  </si>
  <si>
    <t>RO 01_2023</t>
  </si>
  <si>
    <t>NFP - PD cyklotrasa</t>
  </si>
  <si>
    <t>detské ihrisko ul. Družstevná</t>
  </si>
  <si>
    <t>ul. Sládkovičova - rekonštrukcia - most (Dlugoš, Detský domov)</t>
  </si>
  <si>
    <r>
      <t xml:space="preserve">2023            </t>
    </r>
    <r>
      <rPr>
        <sz val="10"/>
        <color indexed="8"/>
        <rFont val="Tahoma"/>
        <family val="2"/>
        <charset val="238"/>
      </rPr>
      <t>schválený</t>
    </r>
  </si>
  <si>
    <t>Cyklotrasa Podolínec - Vyšné Ružbachy - NFP</t>
  </si>
  <si>
    <t>Rekonštrukcia miestnych ciest ul. Hviezdoslavova, Moyzesova a Kukučínova - dotácia</t>
  </si>
  <si>
    <t>Prístavba Materskej škôlky vrátane vybavenia - NFP</t>
  </si>
  <si>
    <t>Využitie aerotermálnej energie pre ZŠ - NFP</t>
  </si>
  <si>
    <r>
      <t xml:space="preserve">2023 </t>
    </r>
    <r>
      <rPr>
        <sz val="10"/>
        <color indexed="8"/>
        <rFont val="Tahoma"/>
        <family val="2"/>
        <charset val="238"/>
      </rPr>
      <t>schválený</t>
    </r>
  </si>
  <si>
    <t>2023 RO č. 1</t>
  </si>
  <si>
    <t>Rozpočet mesta Podolínec na rok 2023</t>
  </si>
  <si>
    <t>Stavebný dozor projektov</t>
  </si>
  <si>
    <t>detské ihrisko ul. Sv. Anny - "Rodinka"  dotácia</t>
  </si>
  <si>
    <t>PD-Obnova kultúrnej pamiatky Mestského úradu v Podolínci</t>
  </si>
  <si>
    <t>Z náhrad z poistného plnenia</t>
  </si>
  <si>
    <t xml:space="preserve">PD Nadstavba ZŠ Podolínec </t>
  </si>
  <si>
    <t>Stavebný dozor Aerotermalna energia v ZŠ (predfinancovanie)</t>
  </si>
  <si>
    <t>322001 - 61 19</t>
  </si>
  <si>
    <t>322001 - 71 6</t>
  </si>
  <si>
    <t>322001 - 71 4</t>
  </si>
  <si>
    <t>Tribúna futbalového ihriska vrátane nákladov na úpravu PD</t>
  </si>
  <si>
    <t>Dotácia na energie - Energošeky</t>
  </si>
  <si>
    <t>Dotáca z Environmentálneho fondu za vytriedenie odpadu</t>
  </si>
  <si>
    <t>Prenesené kompetencie ZŠ</t>
  </si>
  <si>
    <t>Vrátky</t>
  </si>
  <si>
    <t>Zakúpenie pracovných strojov (metla za traktor, kosačka)</t>
  </si>
  <si>
    <t>2023 RO č. 2</t>
  </si>
  <si>
    <t>RO 02_2023</t>
  </si>
  <si>
    <t>RO 05_2023</t>
  </si>
  <si>
    <t>2023 RO č. 5</t>
  </si>
  <si>
    <t>221002 - 13 3</t>
  </si>
  <si>
    <t>221002 - 44 5</t>
  </si>
  <si>
    <t>642014  61 40</t>
  </si>
  <si>
    <t>Jednotlivcom - ocenenia "Beh Soviou poľanou"</t>
  </si>
  <si>
    <t>637037 - 71</t>
  </si>
  <si>
    <t>poskytnuté ZŠ s MŠ resp. vrátené UPSVaR (vratky)</t>
  </si>
  <si>
    <t xml:space="preserve">detské ihrisko ul. Sv. Anny </t>
  </si>
  <si>
    <t>zmluva o reklame</t>
  </si>
  <si>
    <t>223001 - 61 22</t>
  </si>
  <si>
    <t xml:space="preserve">PD ulice Kláštorná "za Galajdom" </t>
  </si>
  <si>
    <t>PD spojnica ul. Družstevna za BD č. 470/7</t>
  </si>
  <si>
    <t>PD Komplexná rekonštrukcia a modernizácia kultúrneho domu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</si>
</sst>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Tahoma"/>
      <family val="2"/>
      <charset val="238"/>
    </font>
    <font>
      <b/>
      <sz val="10"/>
      <color rgb="FF002060"/>
      <name val="Tahoma"/>
      <family val="2"/>
      <charset val="238"/>
    </font>
    <font>
      <sz val="10"/>
      <color rgb="FF002060"/>
      <name val="Tahoma"/>
      <family val="2"/>
      <charset val="238"/>
    </font>
    <font>
      <b/>
      <sz val="10"/>
      <color theme="9" tint="-0.499984740745262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1"/>
      <color rgb="FF002060"/>
      <name val="Calibri"/>
      <family val="2"/>
      <charset val="238"/>
    </font>
    <font>
      <b/>
      <sz val="11"/>
      <color theme="9" tint="-0.499984740745262"/>
      <name val="Tahoma"/>
      <family val="2"/>
      <charset val="238"/>
    </font>
    <font>
      <sz val="11"/>
      <color theme="1"/>
      <name val="Calibri Light"/>
      <family val="2"/>
      <charset val="238"/>
      <scheme val="major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00B050"/>
      <name val="Tahoma"/>
      <family val="2"/>
      <charset val="238"/>
    </font>
    <font>
      <b/>
      <sz val="10"/>
      <color theme="7" tint="-0.249977111117893"/>
      <name val="Tahoma"/>
      <family val="2"/>
      <charset val="238"/>
    </font>
    <font>
      <sz val="10"/>
      <color theme="7" tint="-0.249977111117893"/>
      <name val="Tahoma"/>
      <family val="2"/>
      <charset val="238"/>
    </font>
    <font>
      <b/>
      <sz val="11"/>
      <color rgb="FFFF0000"/>
      <name val="Calibri"/>
      <family val="2"/>
      <charset val="238"/>
    </font>
    <font>
      <b/>
      <sz val="10"/>
      <color rgb="FF000000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rgb="FF7030A0"/>
      <name val="Tahoma"/>
      <family val="2"/>
      <charset val="238"/>
    </font>
    <font>
      <b/>
      <sz val="11"/>
      <color rgb="FF00B05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6"/>
      <color rgb="FFFF0000"/>
      <name val="Tahoma"/>
      <family val="2"/>
      <charset val="238"/>
    </font>
    <font>
      <sz val="10"/>
      <color theme="8" tint="-0.499984740745262"/>
      <name val="Tahoma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5">
    <fill>
      <patternFill patternType="none"/>
    </fill>
    <fill>
      <patternFill patternType="gray125"/>
    </fill>
    <fill>
      <patternFill patternType="solid">
        <fgColor rgb="FFB5B5FF"/>
        <bgColor indexed="64"/>
      </patternFill>
    </fill>
    <fill>
      <patternFill patternType="solid">
        <fgColor rgb="FFB5B5FF"/>
        <bgColor indexed="5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2" fillId="0" borderId="0" xfId="0" applyFont="1"/>
    <xf numFmtId="0" fontId="7" fillId="0" borderId="0" xfId="0" applyFont="1" applyAlignment="1">
      <alignment vertical="center"/>
    </xf>
    <xf numFmtId="0" fontId="10" fillId="0" borderId="0" xfId="0" applyFont="1"/>
    <xf numFmtId="4" fontId="11" fillId="2" borderId="0" xfId="0" applyNumberFormat="1" applyFont="1" applyFill="1"/>
    <xf numFmtId="0" fontId="11" fillId="3" borderId="0" xfId="1" applyFont="1" applyFill="1"/>
    <xf numFmtId="4" fontId="2" fillId="0" borderId="0" xfId="0" applyNumberFormat="1" applyFont="1"/>
    <xf numFmtId="0" fontId="2" fillId="4" borderId="0" xfId="0" applyFont="1" applyFill="1"/>
    <xf numFmtId="0" fontId="3" fillId="4" borderId="0" xfId="1" applyFont="1" applyFill="1" applyAlignment="1">
      <alignment vertical="center"/>
    </xf>
    <xf numFmtId="4" fontId="13" fillId="4" borderId="0" xfId="0" applyNumberFormat="1" applyFont="1" applyFill="1"/>
    <xf numFmtId="0" fontId="2" fillId="2" borderId="0" xfId="0" applyFont="1" applyFill="1"/>
    <xf numFmtId="4" fontId="3" fillId="4" borderId="0" xfId="0" applyNumberFormat="1" applyFont="1" applyFill="1" applyAlignment="1">
      <alignment horizontal="center" vertical="center" wrapText="1"/>
    </xf>
    <xf numFmtId="0" fontId="12" fillId="5" borderId="0" xfId="0" applyFont="1" applyFill="1"/>
    <xf numFmtId="0" fontId="11" fillId="0" borderId="0" xfId="0" applyFont="1"/>
    <xf numFmtId="0" fontId="5" fillId="0" borderId="0" xfId="0" applyFont="1"/>
    <xf numFmtId="4" fontId="10" fillId="0" borderId="0" xfId="0" applyNumberFormat="1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0" fontId="11" fillId="5" borderId="0" xfId="0" applyFont="1" applyFill="1"/>
    <xf numFmtId="4" fontId="11" fillId="5" borderId="0" xfId="0" applyNumberFormat="1" applyFont="1" applyFill="1"/>
    <xf numFmtId="0" fontId="12" fillId="0" borderId="0" xfId="0" applyFont="1"/>
    <xf numFmtId="0" fontId="12" fillId="0" borderId="0" xfId="0" applyFont="1" applyAlignment="1">
      <alignment horizontal="right"/>
    </xf>
    <xf numFmtId="0" fontId="21" fillId="0" borderId="0" xfId="0" applyFont="1"/>
    <xf numFmtId="0" fontId="18" fillId="0" borderId="0" xfId="0" applyFont="1"/>
    <xf numFmtId="4" fontId="18" fillId="0" borderId="0" xfId="0" applyNumberFormat="1" applyFont="1"/>
    <xf numFmtId="0" fontId="20" fillId="0" borderId="0" xfId="0" applyFont="1"/>
    <xf numFmtId="0" fontId="18" fillId="0" borderId="0" xfId="0" applyFont="1" applyAlignment="1">
      <alignment horizontal="left"/>
    </xf>
    <xf numFmtId="0" fontId="10" fillId="9" borderId="0" xfId="0" applyFont="1" applyFill="1"/>
    <xf numFmtId="0" fontId="5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2" fillId="8" borderId="0" xfId="0" applyFont="1" applyFill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1" fillId="5" borderId="0" xfId="0" applyNumberFormat="1" applyFont="1" applyFill="1" applyAlignment="1">
      <alignment horizontal="right"/>
    </xf>
    <xf numFmtId="4" fontId="11" fillId="5" borderId="0" xfId="0" applyNumberFormat="1" applyFont="1" applyFill="1" applyAlignment="1">
      <alignment horizontal="right" vertical="center" wrapText="1"/>
    </xf>
    <xf numFmtId="0" fontId="7" fillId="10" borderId="0" xfId="0" applyFont="1" applyFill="1"/>
    <xf numFmtId="4" fontId="7" fillId="10" borderId="0" xfId="0" applyNumberFormat="1" applyFont="1" applyFill="1"/>
    <xf numFmtId="4" fontId="18" fillId="7" borderId="0" xfId="0" applyNumberFormat="1" applyFont="1" applyFill="1"/>
    <xf numFmtId="4" fontId="7" fillId="10" borderId="0" xfId="0" applyNumberFormat="1" applyFont="1" applyFill="1" applyAlignment="1">
      <alignment horizontal="right"/>
    </xf>
    <xf numFmtId="0" fontId="12" fillId="8" borderId="0" xfId="0" applyFont="1" applyFill="1" applyAlignment="1">
      <alignment horizontal="right"/>
    </xf>
    <xf numFmtId="0" fontId="12" fillId="11" borderId="0" xfId="0" applyFont="1" applyFill="1" applyAlignment="1">
      <alignment horizontal="right"/>
    </xf>
    <xf numFmtId="4" fontId="5" fillId="0" borderId="0" xfId="0" applyNumberFormat="1" applyFont="1"/>
    <xf numFmtId="0" fontId="10" fillId="0" borderId="0" xfId="0" applyFont="1" applyAlignment="1">
      <alignment horizontal="left"/>
    </xf>
    <xf numFmtId="0" fontId="3" fillId="4" borderId="0" xfId="1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1" fillId="3" borderId="0" xfId="1" applyFont="1" applyFill="1" applyAlignment="1">
      <alignment horizontal="left"/>
    </xf>
    <xf numFmtId="0" fontId="12" fillId="11" borderId="0" xfId="0" applyFont="1" applyFill="1" applyAlignment="1">
      <alignment horizontal="left" vertical="center"/>
    </xf>
    <xf numFmtId="0" fontId="12" fillId="11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12" fillId="8" borderId="0" xfId="0" applyFont="1" applyFill="1" applyAlignment="1">
      <alignment horizontal="left"/>
    </xf>
    <xf numFmtId="0" fontId="7" fillId="10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3" fontId="2" fillId="0" borderId="0" xfId="0" applyNumberFormat="1" applyFont="1" applyAlignment="1">
      <alignment horizontal="left"/>
    </xf>
    <xf numFmtId="4" fontId="6" fillId="8" borderId="0" xfId="0" applyNumberFormat="1" applyFont="1" applyFill="1"/>
    <xf numFmtId="0" fontId="18" fillId="0" borderId="0" xfId="0" applyFont="1" applyAlignment="1">
      <alignment horizontal="right"/>
    </xf>
    <xf numFmtId="0" fontId="22" fillId="0" borderId="0" xfId="0" applyFont="1"/>
    <xf numFmtId="4" fontId="22" fillId="0" borderId="0" xfId="0" applyNumberFormat="1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7" fillId="0" borderId="0" xfId="0" applyFont="1"/>
    <xf numFmtId="4" fontId="22" fillId="7" borderId="0" xfId="0" applyNumberFormat="1" applyFont="1" applyFill="1"/>
    <xf numFmtId="0" fontId="23" fillId="9" borderId="0" xfId="0" applyFont="1" applyFill="1"/>
    <xf numFmtId="0" fontId="22" fillId="9" borderId="0" xfId="0" applyFont="1" applyFill="1" applyAlignment="1">
      <alignment horizontal="left"/>
    </xf>
    <xf numFmtId="0" fontId="22" fillId="9" borderId="0" xfId="0" applyFont="1" applyFill="1"/>
    <xf numFmtId="4" fontId="22" fillId="9" borderId="0" xfId="0" applyNumberFormat="1" applyFont="1" applyFill="1"/>
    <xf numFmtId="0" fontId="18" fillId="9" borderId="0" xfId="0" applyFont="1" applyFill="1" applyAlignment="1">
      <alignment horizontal="left"/>
    </xf>
    <xf numFmtId="0" fontId="2" fillId="9" borderId="0" xfId="0" applyFont="1" applyFill="1"/>
    <xf numFmtId="0" fontId="2" fillId="9" borderId="0" xfId="0" applyFont="1" applyFill="1" applyAlignment="1">
      <alignment horizontal="left"/>
    </xf>
    <xf numFmtId="4" fontId="18" fillId="0" borderId="0" xfId="0" applyNumberFormat="1" applyFont="1" applyAlignment="1">
      <alignment horizontal="right"/>
    </xf>
    <xf numFmtId="4" fontId="22" fillId="0" borderId="0" xfId="0" applyNumberFormat="1" applyFont="1" applyAlignment="1">
      <alignment horizontal="right"/>
    </xf>
    <xf numFmtId="4" fontId="10" fillId="8" borderId="0" xfId="0" applyNumberFormat="1" applyFont="1" applyFill="1"/>
    <xf numFmtId="4" fontId="18" fillId="0" borderId="0" xfId="0" applyNumberFormat="1" applyFont="1" applyAlignment="1">
      <alignment horizontal="right" vertical="center"/>
    </xf>
    <xf numFmtId="4" fontId="10" fillId="11" borderId="0" xfId="0" applyNumberFormat="1" applyFont="1" applyFill="1" applyAlignment="1">
      <alignment horizontal="right" vertical="center"/>
    </xf>
    <xf numFmtId="4" fontId="18" fillId="5" borderId="0" xfId="0" applyNumberFormat="1" applyFont="1" applyFill="1" applyAlignment="1">
      <alignment horizontal="right" vertical="center" wrapText="1"/>
    </xf>
    <xf numFmtId="4" fontId="10" fillId="7" borderId="0" xfId="0" applyNumberFormat="1" applyFont="1" applyFill="1"/>
    <xf numFmtId="4" fontId="7" fillId="0" borderId="0" xfId="0" applyNumberFormat="1" applyFont="1"/>
    <xf numFmtId="4" fontId="11" fillId="0" borderId="0" xfId="0" applyNumberFormat="1" applyFont="1"/>
    <xf numFmtId="4" fontId="3" fillId="4" borderId="0" xfId="1" applyNumberFormat="1" applyFont="1" applyFill="1" applyAlignment="1">
      <alignment horizontal="center" vertical="center" wrapText="1"/>
    </xf>
    <xf numFmtId="4" fontId="18" fillId="4" borderId="0" xfId="0" applyNumberFormat="1" applyFont="1" applyFill="1" applyAlignment="1">
      <alignment horizontal="center" vertical="center" wrapText="1"/>
    </xf>
    <xf numFmtId="0" fontId="24" fillId="6" borderId="0" xfId="0" applyFont="1" applyFill="1" applyAlignment="1">
      <alignment vertical="center"/>
    </xf>
    <xf numFmtId="4" fontId="24" fillId="6" borderId="0" xfId="0" applyNumberFormat="1" applyFont="1" applyFill="1" applyAlignment="1">
      <alignment horizontal="right" vertical="center"/>
    </xf>
    <xf numFmtId="4" fontId="13" fillId="0" borderId="0" xfId="0" applyNumberFormat="1" applyFont="1"/>
    <xf numFmtId="4" fontId="10" fillId="8" borderId="0" xfId="0" applyNumberFormat="1" applyFont="1" applyFill="1" applyAlignment="1">
      <alignment horizontal="right"/>
    </xf>
    <xf numFmtId="0" fontId="10" fillId="8" borderId="0" xfId="0" applyFont="1" applyFill="1" applyAlignment="1">
      <alignment horizontal="left"/>
    </xf>
    <xf numFmtId="4" fontId="1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15" fillId="2" borderId="0" xfId="0" applyNumberFormat="1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4" fontId="11" fillId="5" borderId="0" xfId="0" applyNumberFormat="1" applyFont="1" applyFill="1" applyAlignment="1">
      <alignment horizontal="right" vertical="center"/>
    </xf>
    <xf numFmtId="0" fontId="5" fillId="8" borderId="0" xfId="0" applyFont="1" applyFill="1" applyAlignment="1">
      <alignment horizontal="left"/>
    </xf>
    <xf numFmtId="4" fontId="18" fillId="5" borderId="0" xfId="0" applyNumberFormat="1" applyFont="1" applyFill="1"/>
    <xf numFmtId="0" fontId="10" fillId="0" borderId="0" xfId="0" applyFont="1" applyAlignment="1">
      <alignment horizontal="left" vertical="center"/>
    </xf>
    <xf numFmtId="4" fontId="10" fillId="12" borderId="0" xfId="0" applyNumberFormat="1" applyFont="1" applyFill="1"/>
    <xf numFmtId="4" fontId="18" fillId="12" borderId="0" xfId="0" applyNumberFormat="1" applyFont="1" applyFill="1"/>
    <xf numFmtId="4" fontId="6" fillId="12" borderId="0" xfId="0" applyNumberFormat="1" applyFont="1" applyFill="1"/>
    <xf numFmtId="4" fontId="0" fillId="0" borderId="0" xfId="0" applyNumberFormat="1"/>
    <xf numFmtId="4" fontId="25" fillId="0" borderId="0" xfId="0" applyNumberFormat="1" applyFont="1"/>
    <xf numFmtId="0" fontId="20" fillId="9" borderId="0" xfId="0" applyFont="1" applyFill="1"/>
    <xf numFmtId="4" fontId="22" fillId="0" borderId="0" xfId="0" applyNumberFormat="1" applyFont="1" applyAlignment="1">
      <alignment horizontal="right" vertical="center"/>
    </xf>
    <xf numFmtId="4" fontId="10" fillId="12" borderId="0" xfId="0" applyNumberFormat="1" applyFont="1" applyFill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3" fillId="13" borderId="0" xfId="1" applyNumberFormat="1" applyFont="1" applyFill="1" applyAlignment="1">
      <alignment horizontal="center" vertical="center" wrapText="1"/>
    </xf>
    <xf numFmtId="4" fontId="5" fillId="13" borderId="0" xfId="0" applyNumberFormat="1" applyFont="1" applyFill="1" applyAlignment="1">
      <alignment horizontal="right" vertical="center"/>
    </xf>
    <xf numFmtId="4" fontId="10" fillId="13" borderId="0" xfId="0" applyNumberFormat="1" applyFont="1" applyFill="1" applyAlignment="1">
      <alignment horizontal="right" vertical="center"/>
    </xf>
    <xf numFmtId="4" fontId="2" fillId="13" borderId="0" xfId="0" applyNumberFormat="1" applyFont="1" applyFill="1" applyAlignment="1">
      <alignment horizontal="right" vertical="center"/>
    </xf>
    <xf numFmtId="4" fontId="18" fillId="13" borderId="0" xfId="0" applyNumberFormat="1" applyFont="1" applyFill="1"/>
    <xf numFmtId="4" fontId="10" fillId="13" borderId="0" xfId="0" applyNumberFormat="1" applyFont="1" applyFill="1"/>
    <xf numFmtId="4" fontId="20" fillId="12" borderId="0" xfId="0" applyNumberFormat="1" applyFont="1" applyFill="1"/>
    <xf numFmtId="4" fontId="18" fillId="13" borderId="0" xfId="0" applyNumberFormat="1" applyFont="1" applyFill="1" applyAlignment="1">
      <alignment horizontal="right" vertical="center"/>
    </xf>
    <xf numFmtId="4" fontId="2" fillId="8" borderId="0" xfId="0" applyNumberFormat="1" applyFont="1" applyFill="1" applyAlignment="1">
      <alignment horizontal="right" vertical="center"/>
    </xf>
    <xf numFmtId="4" fontId="18" fillId="13" borderId="0" xfId="0" applyNumberFormat="1" applyFont="1" applyFill="1" applyAlignment="1">
      <alignment horizontal="right"/>
    </xf>
    <xf numFmtId="4" fontId="5" fillId="11" borderId="0" xfId="0" applyNumberFormat="1" applyFont="1" applyFill="1" applyAlignment="1">
      <alignment horizontal="right" vertical="center"/>
    </xf>
    <xf numFmtId="4" fontId="5" fillId="8" borderId="0" xfId="0" applyNumberFormat="1" applyFont="1" applyFill="1" applyAlignment="1">
      <alignment horizontal="right" vertical="center"/>
    </xf>
    <xf numFmtId="4" fontId="25" fillId="13" borderId="0" xfId="0" applyNumberFormat="1" applyFont="1" applyFill="1"/>
    <xf numFmtId="4" fontId="2" fillId="13" borderId="0" xfId="0" applyNumberFormat="1" applyFont="1" applyFill="1"/>
    <xf numFmtId="4" fontId="10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7" fillId="13" borderId="0" xfId="0" applyNumberFormat="1" applyFont="1" applyFill="1" applyAlignment="1">
      <alignment horizontal="right" vertical="center"/>
    </xf>
    <xf numFmtId="4" fontId="7" fillId="11" borderId="0" xfId="0" applyNumberFormat="1" applyFont="1" applyFill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6" fillId="8" borderId="0" xfId="0" applyNumberFormat="1" applyFont="1" applyFill="1" applyAlignment="1">
      <alignment horizontal="right"/>
    </xf>
    <xf numFmtId="4" fontId="6" fillId="8" borderId="0" xfId="0" applyNumberFormat="1" applyFont="1" applyFill="1" applyAlignment="1">
      <alignment horizontal="right" vertical="center"/>
    </xf>
    <xf numFmtId="4" fontId="7" fillId="13" borderId="0" xfId="0" applyNumberFormat="1" applyFont="1" applyFill="1"/>
    <xf numFmtId="4" fontId="7" fillId="8" borderId="0" xfId="0" applyNumberFormat="1" applyFont="1" applyFill="1" applyAlignment="1">
      <alignment horizontal="right" vertical="center"/>
    </xf>
    <xf numFmtId="4" fontId="7" fillId="5" borderId="0" xfId="0" applyNumberFormat="1" applyFont="1" applyFill="1" applyAlignment="1">
      <alignment horizontal="right" vertical="center" wrapText="1"/>
    </xf>
    <xf numFmtId="4" fontId="6" fillId="13" borderId="0" xfId="0" applyNumberFormat="1" applyFont="1" applyFill="1" applyAlignment="1">
      <alignment horizontal="right" vertical="center"/>
    </xf>
    <xf numFmtId="4" fontId="7" fillId="5" borderId="0" xfId="0" applyNumberFormat="1" applyFont="1" applyFill="1" applyAlignment="1">
      <alignment horizontal="right" vertical="center"/>
    </xf>
    <xf numFmtId="4" fontId="10" fillId="8" borderId="0" xfId="0" applyNumberFormat="1" applyFont="1" applyFill="1" applyAlignment="1">
      <alignment horizontal="right" vertical="center"/>
    </xf>
    <xf numFmtId="4" fontId="2" fillId="8" borderId="0" xfId="0" applyNumberFormat="1" applyFont="1" applyFill="1"/>
    <xf numFmtId="4" fontId="11" fillId="14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7" fillId="8" borderId="0" xfId="0" applyNumberFormat="1" applyFont="1" applyFill="1"/>
    <xf numFmtId="0" fontId="26" fillId="0" borderId="0" xfId="0" applyFont="1"/>
    <xf numFmtId="0" fontId="28" fillId="0" borderId="0" xfId="0" applyFont="1"/>
    <xf numFmtId="0" fontId="29" fillId="0" borderId="0" xfId="0" applyFont="1"/>
    <xf numFmtId="0" fontId="10" fillId="0" borderId="0" xfId="0" applyFont="1" applyAlignment="1">
      <alignment horizontal="left" wrapText="1"/>
    </xf>
    <xf numFmtId="4" fontId="5" fillId="13" borderId="0" xfId="0" applyNumberFormat="1" applyFont="1" applyFill="1"/>
    <xf numFmtId="0" fontId="33" fillId="8" borderId="0" xfId="0" applyFont="1" applyFill="1" applyAlignment="1">
      <alignment horizontal="right" vertical="center"/>
    </xf>
    <xf numFmtId="4" fontId="5" fillId="10" borderId="0" xfId="0" applyNumberFormat="1" applyFont="1" applyFill="1" applyAlignment="1">
      <alignment horizontal="right" vertical="center"/>
    </xf>
    <xf numFmtId="4" fontId="2" fillId="10" borderId="0" xfId="0" applyNumberFormat="1" applyFont="1" applyFill="1" applyAlignment="1">
      <alignment horizontal="right" vertical="center"/>
    </xf>
    <xf numFmtId="4" fontId="10" fillId="10" borderId="0" xfId="0" applyNumberFormat="1" applyFont="1" applyFill="1"/>
    <xf numFmtId="4" fontId="7" fillId="10" borderId="0" xfId="0" applyNumberFormat="1" applyFont="1" applyFill="1" applyAlignment="1">
      <alignment horizontal="right" vertical="center"/>
    </xf>
    <xf numFmtId="4" fontId="6" fillId="13" borderId="0" xfId="0" applyNumberFormat="1" applyFont="1" applyFill="1"/>
    <xf numFmtId="4" fontId="6" fillId="10" borderId="0" xfId="0" applyNumberFormat="1" applyFont="1" applyFill="1"/>
    <xf numFmtId="4" fontId="10" fillId="2" borderId="0" xfId="0" applyNumberFormat="1" applyFont="1" applyFill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32" fillId="0" borderId="0" xfId="0" applyFont="1" applyAlignment="1">
      <alignment horizontal="left" vertical="center"/>
    </xf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colors>
    <mruColors>
      <color rgb="FF00FF00"/>
      <color rgb="FFB5B5FF"/>
      <color rgb="FFFFFF00"/>
      <color rgb="FFFFCCFF"/>
      <color rgb="FF66FF99"/>
      <color rgb="FF000000"/>
      <color rgb="FFFF00FF"/>
      <color rgb="FFCC00CC"/>
      <color rgb="FFFF99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T471"/>
  <sheetViews>
    <sheetView zoomScale="110" zoomScaleNormal="110" workbookViewId="0">
      <pane ySplit="2" topLeftCell="A440" activePane="bottomLeft" state="frozen"/>
      <selection pane="bottomLeft" activeCell="N432" sqref="N432"/>
    </sheetView>
  </sheetViews>
  <sheetFormatPr defaultRowHeight="14.4" x14ac:dyDescent="0.3"/>
  <cols>
    <col min="1" max="1" width="1.44140625" style="1" customWidth="1"/>
    <col min="2" max="2" width="18.44140625" style="48" customWidth="1"/>
    <col min="3" max="3" width="57.109375" style="1" customWidth="1"/>
    <col min="4" max="5" width="16" style="6" customWidth="1"/>
    <col min="6" max="7" width="15.6640625" style="6" customWidth="1"/>
    <col min="8" max="9" width="15.6640625" customWidth="1"/>
    <col min="10" max="10" width="11.5546875" bestFit="1" customWidth="1"/>
  </cols>
  <sheetData>
    <row r="1" spans="1:9" x14ac:dyDescent="0.3">
      <c r="A1" s="153" t="s">
        <v>553</v>
      </c>
      <c r="B1" s="153"/>
      <c r="C1" s="153"/>
      <c r="D1" s="153"/>
      <c r="E1" s="153"/>
      <c r="F1" s="153"/>
      <c r="G1"/>
    </row>
    <row r="2" spans="1:9" ht="40.200000000000003" customHeight="1" x14ac:dyDescent="0.3">
      <c r="A2" s="7"/>
      <c r="B2" s="47" t="s">
        <v>1</v>
      </c>
      <c r="C2" s="8" t="s">
        <v>2</v>
      </c>
      <c r="D2" s="11" t="s">
        <v>533</v>
      </c>
      <c r="E2" s="11" t="s">
        <v>540</v>
      </c>
      <c r="F2" s="109" t="s">
        <v>546</v>
      </c>
      <c r="G2" s="109" t="s">
        <v>542</v>
      </c>
      <c r="H2" s="109" t="s">
        <v>570</v>
      </c>
      <c r="I2" s="109" t="s">
        <v>571</v>
      </c>
    </row>
    <row r="3" spans="1:9" ht="20.399999999999999" x14ac:dyDescent="0.3">
      <c r="A3" s="155" t="s">
        <v>0</v>
      </c>
      <c r="B3" s="155"/>
      <c r="C3" s="155"/>
      <c r="H3" s="6"/>
    </row>
    <row r="4" spans="1:9" x14ac:dyDescent="0.3">
      <c r="B4" s="49">
        <v>111003</v>
      </c>
      <c r="C4" s="1" t="s">
        <v>3</v>
      </c>
      <c r="D4" s="79">
        <v>1475000</v>
      </c>
      <c r="E4" s="108">
        <v>1695215</v>
      </c>
      <c r="F4" s="125">
        <v>1699560</v>
      </c>
      <c r="G4" s="110">
        <v>1799992</v>
      </c>
      <c r="H4" s="146">
        <v>1826678</v>
      </c>
      <c r="I4" s="146">
        <v>1826678</v>
      </c>
    </row>
    <row r="5" spans="1:9" x14ac:dyDescent="0.3">
      <c r="B5" s="49">
        <v>121001</v>
      </c>
      <c r="C5" s="1" t="s">
        <v>4</v>
      </c>
      <c r="D5" s="79">
        <v>32000</v>
      </c>
      <c r="E5" s="108">
        <v>42000</v>
      </c>
      <c r="F5" s="125">
        <v>40000</v>
      </c>
      <c r="G5" s="110">
        <v>40000</v>
      </c>
      <c r="H5" s="110">
        <v>40000</v>
      </c>
      <c r="I5" s="110">
        <v>40000</v>
      </c>
    </row>
    <row r="6" spans="1:9" x14ac:dyDescent="0.3">
      <c r="B6" s="49">
        <v>121002</v>
      </c>
      <c r="C6" s="1" t="s">
        <v>5</v>
      </c>
      <c r="D6" s="79">
        <v>23000</v>
      </c>
      <c r="E6" s="108">
        <v>32000</v>
      </c>
      <c r="F6" s="125">
        <v>30000</v>
      </c>
      <c r="G6" s="110">
        <v>30000</v>
      </c>
      <c r="H6" s="110">
        <v>30000</v>
      </c>
      <c r="I6" s="110">
        <v>30000</v>
      </c>
    </row>
    <row r="7" spans="1:9" x14ac:dyDescent="0.3">
      <c r="B7" s="49">
        <v>121003</v>
      </c>
      <c r="C7" s="1" t="s">
        <v>6</v>
      </c>
      <c r="D7" s="79">
        <v>3200</v>
      </c>
      <c r="E7" s="108">
        <v>3200</v>
      </c>
      <c r="F7" s="125">
        <v>3200</v>
      </c>
      <c r="G7" s="110">
        <v>3200</v>
      </c>
      <c r="H7" s="110">
        <v>3200</v>
      </c>
      <c r="I7" s="110">
        <v>3200</v>
      </c>
    </row>
    <row r="8" spans="1:9" x14ac:dyDescent="0.3">
      <c r="B8" s="49">
        <v>131001</v>
      </c>
      <c r="C8" s="1" t="s">
        <v>7</v>
      </c>
      <c r="D8" s="79">
        <v>1700</v>
      </c>
      <c r="E8" s="108">
        <v>1866.04</v>
      </c>
      <c r="F8" s="125">
        <v>1700</v>
      </c>
      <c r="G8" s="110">
        <v>1700</v>
      </c>
      <c r="H8" s="110">
        <v>1700</v>
      </c>
      <c r="I8" s="125">
        <v>2000</v>
      </c>
    </row>
    <row r="9" spans="1:9" x14ac:dyDescent="0.3">
      <c r="B9" s="49">
        <v>133012</v>
      </c>
      <c r="C9" s="1" t="s">
        <v>78</v>
      </c>
      <c r="D9" s="79">
        <v>800</v>
      </c>
      <c r="E9" s="108">
        <v>2880.5</v>
      </c>
      <c r="F9" s="125">
        <v>2000</v>
      </c>
      <c r="G9" s="110">
        <v>2000</v>
      </c>
      <c r="H9" s="110">
        <v>2000</v>
      </c>
      <c r="I9" s="125">
        <v>2100</v>
      </c>
    </row>
    <row r="10" spans="1:9" x14ac:dyDescent="0.3">
      <c r="B10" s="49">
        <v>133013</v>
      </c>
      <c r="C10" s="1" t="s">
        <v>8</v>
      </c>
      <c r="D10" s="79">
        <v>65000</v>
      </c>
      <c r="E10" s="108">
        <v>65000</v>
      </c>
      <c r="F10" s="125">
        <v>71000</v>
      </c>
      <c r="G10" s="110">
        <v>71000</v>
      </c>
      <c r="H10" s="110">
        <v>71000</v>
      </c>
      <c r="I10" s="110">
        <v>71000</v>
      </c>
    </row>
    <row r="11" spans="1:9" x14ac:dyDescent="0.3">
      <c r="B11" s="50">
        <v>139002</v>
      </c>
      <c r="C11" s="1" t="s">
        <v>418</v>
      </c>
      <c r="D11" s="79">
        <v>0</v>
      </c>
      <c r="E11" s="108">
        <v>0</v>
      </c>
      <c r="F11" s="110">
        <v>0</v>
      </c>
      <c r="G11" s="110">
        <v>0</v>
      </c>
      <c r="H11" s="110">
        <v>0</v>
      </c>
      <c r="I11" s="110">
        <v>0</v>
      </c>
    </row>
    <row r="12" spans="1:9" x14ac:dyDescent="0.3">
      <c r="A12" s="10"/>
      <c r="B12" s="51">
        <v>100</v>
      </c>
      <c r="C12" s="5" t="s">
        <v>9</v>
      </c>
      <c r="D12" s="4">
        <f t="shared" ref="D12:I12" si="0">SUM(D4:D11)</f>
        <v>1600700</v>
      </c>
      <c r="E12" s="4">
        <f t="shared" si="0"/>
        <v>1842161.54</v>
      </c>
      <c r="F12" s="4">
        <f t="shared" si="0"/>
        <v>1847460</v>
      </c>
      <c r="G12" s="4">
        <f t="shared" si="0"/>
        <v>1947892</v>
      </c>
      <c r="H12" s="4">
        <f t="shared" si="0"/>
        <v>1974578</v>
      </c>
      <c r="I12" s="4">
        <f t="shared" si="0"/>
        <v>1974978</v>
      </c>
    </row>
    <row r="13" spans="1:9" x14ac:dyDescent="0.3">
      <c r="B13" s="49">
        <v>211003</v>
      </c>
      <c r="C13" s="1" t="s">
        <v>419</v>
      </c>
      <c r="D13" s="79">
        <v>0</v>
      </c>
      <c r="E13" s="108">
        <v>1382.3</v>
      </c>
      <c r="F13" s="110">
        <v>0</v>
      </c>
      <c r="G13" s="110">
        <v>0</v>
      </c>
      <c r="H13" s="110">
        <v>0</v>
      </c>
      <c r="I13" s="125">
        <v>1382.3</v>
      </c>
    </row>
    <row r="14" spans="1:9" x14ac:dyDescent="0.3">
      <c r="B14" s="49">
        <v>211004</v>
      </c>
      <c r="C14" s="1" t="s">
        <v>441</v>
      </c>
      <c r="D14" s="79">
        <v>0</v>
      </c>
      <c r="E14" s="108">
        <v>5236.83</v>
      </c>
      <c r="F14" s="110">
        <v>0</v>
      </c>
      <c r="G14" s="110">
        <v>0</v>
      </c>
      <c r="H14" s="110">
        <v>0</v>
      </c>
      <c r="I14" s="110">
        <v>0</v>
      </c>
    </row>
    <row r="15" spans="1:9" x14ac:dyDescent="0.3">
      <c r="B15" s="49">
        <v>212002</v>
      </c>
      <c r="C15" s="1" t="s">
        <v>10</v>
      </c>
      <c r="D15" s="79">
        <v>15000</v>
      </c>
      <c r="E15" s="108">
        <v>15000</v>
      </c>
      <c r="F15" s="125">
        <v>15000</v>
      </c>
      <c r="G15" s="110">
        <v>15000</v>
      </c>
      <c r="H15" s="110">
        <v>15000</v>
      </c>
      <c r="I15" s="110">
        <v>15000</v>
      </c>
    </row>
    <row r="16" spans="1:9" x14ac:dyDescent="0.3">
      <c r="B16" s="49" t="s">
        <v>412</v>
      </c>
      <c r="C16" s="1" t="s">
        <v>413</v>
      </c>
      <c r="D16" s="79">
        <v>1200</v>
      </c>
      <c r="E16" s="108">
        <v>1798</v>
      </c>
      <c r="F16" s="125">
        <v>1200</v>
      </c>
      <c r="G16" s="110">
        <v>1200</v>
      </c>
      <c r="H16" s="110">
        <v>1200</v>
      </c>
      <c r="I16" s="125">
        <v>1500</v>
      </c>
    </row>
    <row r="17" spans="2:9" x14ac:dyDescent="0.3">
      <c r="B17" s="49"/>
      <c r="C17" s="1" t="s">
        <v>220</v>
      </c>
      <c r="D17" s="79">
        <f>SUM(D18:D20)</f>
        <v>125000</v>
      </c>
      <c r="E17" s="79">
        <f t="shared" ref="E17" si="1">SUM(E18:E20)</f>
        <v>133696.87</v>
      </c>
      <c r="F17" s="116">
        <f>SUM(F18:F20)</f>
        <v>132900</v>
      </c>
      <c r="G17" s="116">
        <f>SUM(G18:G20)</f>
        <v>132900</v>
      </c>
      <c r="H17" s="116">
        <f>SUM(H18:H20)</f>
        <v>132900</v>
      </c>
      <c r="I17" s="116">
        <f>SUM(I18:I20)</f>
        <v>132900</v>
      </c>
    </row>
    <row r="18" spans="2:9" x14ac:dyDescent="0.3">
      <c r="B18" s="52">
        <v>212003</v>
      </c>
      <c r="C18" s="44" t="s">
        <v>205</v>
      </c>
      <c r="D18" s="80">
        <v>68000</v>
      </c>
      <c r="E18" s="120">
        <v>72763.45</v>
      </c>
      <c r="F18" s="126">
        <v>72000</v>
      </c>
      <c r="G18" s="119">
        <v>72000</v>
      </c>
      <c r="H18" s="119">
        <v>72000</v>
      </c>
      <c r="I18" s="119">
        <v>72000</v>
      </c>
    </row>
    <row r="19" spans="2:9" x14ac:dyDescent="0.3">
      <c r="B19" s="52" t="s">
        <v>232</v>
      </c>
      <c r="C19" s="44" t="s">
        <v>90</v>
      </c>
      <c r="D19" s="80">
        <v>1000</v>
      </c>
      <c r="E19" s="120">
        <v>4933.42</v>
      </c>
      <c r="F19" s="126">
        <v>4900</v>
      </c>
      <c r="G19" s="119">
        <v>4900</v>
      </c>
      <c r="H19" s="119">
        <v>4900</v>
      </c>
      <c r="I19" s="119">
        <v>4900</v>
      </c>
    </row>
    <row r="20" spans="2:9" x14ac:dyDescent="0.3">
      <c r="B20" s="52" t="s">
        <v>231</v>
      </c>
      <c r="C20" s="44" t="s">
        <v>206</v>
      </c>
      <c r="D20" s="80">
        <v>56000</v>
      </c>
      <c r="E20" s="120">
        <v>56000</v>
      </c>
      <c r="F20" s="126">
        <v>56000</v>
      </c>
      <c r="G20" s="119">
        <v>56000</v>
      </c>
      <c r="H20" s="119">
        <v>56000</v>
      </c>
      <c r="I20" s="119">
        <v>56000</v>
      </c>
    </row>
    <row r="21" spans="2:9" x14ac:dyDescent="0.3">
      <c r="B21" s="49"/>
      <c r="C21" s="1" t="s">
        <v>11</v>
      </c>
      <c r="D21" s="79">
        <f>SUM(D22:D24)</f>
        <v>9100</v>
      </c>
      <c r="E21" s="79">
        <f t="shared" ref="E21" si="2">SUM(E22:E24)</f>
        <v>7385</v>
      </c>
      <c r="F21" s="116">
        <f>SUM(F22:F24)</f>
        <v>7300</v>
      </c>
      <c r="G21" s="116">
        <f>SUM(G22:G24)</f>
        <v>7300</v>
      </c>
      <c r="H21" s="116">
        <f>SUM(H22:H24)</f>
        <v>7300</v>
      </c>
      <c r="I21" s="116">
        <f>SUM(I22:I24)</f>
        <v>7300</v>
      </c>
    </row>
    <row r="22" spans="2:9" x14ac:dyDescent="0.3">
      <c r="B22" s="52">
        <v>221002</v>
      </c>
      <c r="C22" s="44" t="s">
        <v>207</v>
      </c>
      <c r="D22" s="80">
        <v>3000</v>
      </c>
      <c r="E22" s="120">
        <v>3000</v>
      </c>
      <c r="F22" s="126">
        <v>3000</v>
      </c>
      <c r="G22" s="119">
        <v>3000</v>
      </c>
      <c r="H22" s="119">
        <v>3000</v>
      </c>
      <c r="I22" s="119">
        <v>3000</v>
      </c>
    </row>
    <row r="23" spans="2:9" x14ac:dyDescent="0.3">
      <c r="B23" s="52" t="s">
        <v>573</v>
      </c>
      <c r="C23" s="44" t="s">
        <v>191</v>
      </c>
      <c r="D23" s="80">
        <v>1500</v>
      </c>
      <c r="E23" s="120">
        <v>1385</v>
      </c>
      <c r="F23" s="126">
        <v>1300</v>
      </c>
      <c r="G23" s="119">
        <v>1300</v>
      </c>
      <c r="H23" s="119">
        <v>1300</v>
      </c>
      <c r="I23" s="119">
        <v>1300</v>
      </c>
    </row>
    <row r="24" spans="2:9" x14ac:dyDescent="0.3">
      <c r="B24" s="52" t="s">
        <v>574</v>
      </c>
      <c r="C24" s="44" t="s">
        <v>208</v>
      </c>
      <c r="D24" s="80">
        <v>4600</v>
      </c>
      <c r="E24" s="120">
        <v>3000</v>
      </c>
      <c r="F24" s="126">
        <v>3000</v>
      </c>
      <c r="G24" s="119">
        <v>3000</v>
      </c>
      <c r="H24" s="119">
        <v>3000</v>
      </c>
      <c r="I24" s="119">
        <v>3000</v>
      </c>
    </row>
    <row r="25" spans="2:9" x14ac:dyDescent="0.3">
      <c r="B25" s="49">
        <v>222003</v>
      </c>
      <c r="C25" s="1" t="s">
        <v>12</v>
      </c>
      <c r="D25" s="79">
        <v>0</v>
      </c>
      <c r="E25" s="108">
        <v>2879</v>
      </c>
      <c r="F25" s="125">
        <v>2800</v>
      </c>
      <c r="G25" s="110">
        <v>1000</v>
      </c>
      <c r="H25" s="110">
        <v>1000</v>
      </c>
      <c r="I25" s="126">
        <v>2300</v>
      </c>
    </row>
    <row r="26" spans="2:9" x14ac:dyDescent="0.3">
      <c r="B26" s="49"/>
      <c r="C26" s="1" t="s">
        <v>225</v>
      </c>
      <c r="D26" s="79">
        <f>SUM(D27:D33)</f>
        <v>6650</v>
      </c>
      <c r="E26" s="79">
        <f t="shared" ref="E26" si="3">SUM(E27:E33)</f>
        <v>14470</v>
      </c>
      <c r="F26" s="116">
        <f>SUM(F27:F33)</f>
        <v>10123</v>
      </c>
      <c r="G26" s="116">
        <f>SUM(G27:G33)</f>
        <v>10123</v>
      </c>
      <c r="H26" s="116">
        <f>SUM(H27:H33)</f>
        <v>10123</v>
      </c>
      <c r="I26" s="116">
        <f>SUM(I27:I33)</f>
        <v>15780</v>
      </c>
    </row>
    <row r="27" spans="2:9" x14ac:dyDescent="0.3">
      <c r="B27" s="52">
        <v>223001</v>
      </c>
      <c r="C27" s="44" t="s">
        <v>211</v>
      </c>
      <c r="D27" s="80">
        <v>1200</v>
      </c>
      <c r="E27" s="120">
        <v>5500</v>
      </c>
      <c r="F27" s="126">
        <v>5400</v>
      </c>
      <c r="G27" s="119">
        <v>5400</v>
      </c>
      <c r="H27" s="119">
        <v>5400</v>
      </c>
      <c r="I27" s="119">
        <v>5400</v>
      </c>
    </row>
    <row r="28" spans="2:9" x14ac:dyDescent="0.3">
      <c r="B28" s="52" t="s">
        <v>230</v>
      </c>
      <c r="C28" s="44" t="s">
        <v>209</v>
      </c>
      <c r="D28" s="80">
        <v>0</v>
      </c>
      <c r="E28" s="120">
        <v>0</v>
      </c>
      <c r="F28" s="119">
        <v>0</v>
      </c>
      <c r="G28" s="119">
        <v>0</v>
      </c>
      <c r="H28" s="119">
        <v>0</v>
      </c>
      <c r="I28" s="119">
        <v>0</v>
      </c>
    </row>
    <row r="29" spans="2:9" x14ac:dyDescent="0.3">
      <c r="B29" s="52" t="s">
        <v>229</v>
      </c>
      <c r="C29" s="44" t="s">
        <v>173</v>
      </c>
      <c r="D29" s="80">
        <v>20</v>
      </c>
      <c r="E29" s="120">
        <v>193</v>
      </c>
      <c r="F29" s="126">
        <v>193</v>
      </c>
      <c r="G29" s="119">
        <v>193</v>
      </c>
      <c r="H29" s="119">
        <v>193</v>
      </c>
      <c r="I29" s="126">
        <v>2000</v>
      </c>
    </row>
    <row r="30" spans="2:9" x14ac:dyDescent="0.3">
      <c r="B30" s="52" t="s">
        <v>228</v>
      </c>
      <c r="C30" s="44" t="s">
        <v>210</v>
      </c>
      <c r="D30" s="80">
        <v>1400</v>
      </c>
      <c r="E30" s="120">
        <v>2096</v>
      </c>
      <c r="F30" s="126">
        <v>2000</v>
      </c>
      <c r="G30" s="119">
        <v>2000</v>
      </c>
      <c r="H30" s="119">
        <v>2000</v>
      </c>
      <c r="I30" s="119">
        <v>2000</v>
      </c>
    </row>
    <row r="31" spans="2:9" x14ac:dyDescent="0.3">
      <c r="B31" s="52" t="s">
        <v>227</v>
      </c>
      <c r="C31" s="44" t="s">
        <v>224</v>
      </c>
      <c r="D31" s="80">
        <v>30</v>
      </c>
      <c r="E31" s="120">
        <v>30</v>
      </c>
      <c r="F31" s="126">
        <v>30</v>
      </c>
      <c r="G31" s="119">
        <v>30</v>
      </c>
      <c r="H31" s="119">
        <v>30</v>
      </c>
      <c r="I31" s="119">
        <v>30</v>
      </c>
    </row>
    <row r="32" spans="2:9" x14ac:dyDescent="0.3">
      <c r="B32" s="53" t="s">
        <v>226</v>
      </c>
      <c r="C32" s="44" t="s">
        <v>200</v>
      </c>
      <c r="D32" s="80">
        <v>4000</v>
      </c>
      <c r="E32" s="120">
        <v>6651</v>
      </c>
      <c r="F32" s="126">
        <v>2500</v>
      </c>
      <c r="G32" s="119">
        <v>2500</v>
      </c>
      <c r="H32" s="119">
        <v>2500</v>
      </c>
      <c r="I32" s="126">
        <v>5000</v>
      </c>
    </row>
    <row r="33" spans="1:9" x14ac:dyDescent="0.3">
      <c r="B33" s="53" t="s">
        <v>581</v>
      </c>
      <c r="C33" s="44" t="s">
        <v>580</v>
      </c>
      <c r="D33" s="80">
        <v>0</v>
      </c>
      <c r="E33" s="120">
        <v>0</v>
      </c>
      <c r="F33" s="126">
        <v>0</v>
      </c>
      <c r="G33" s="119">
        <v>0</v>
      </c>
      <c r="H33" s="119">
        <v>0</v>
      </c>
      <c r="I33" s="126">
        <v>1350</v>
      </c>
    </row>
    <row r="34" spans="1:9" x14ac:dyDescent="0.3">
      <c r="B34" s="49">
        <v>223004</v>
      </c>
      <c r="C34" s="1" t="s">
        <v>212</v>
      </c>
      <c r="D34" s="79">
        <v>0</v>
      </c>
      <c r="E34" s="108">
        <v>0</v>
      </c>
      <c r="F34" s="110">
        <v>0</v>
      </c>
      <c r="G34" s="110">
        <v>0</v>
      </c>
      <c r="H34" s="110">
        <v>0</v>
      </c>
      <c r="I34" s="110">
        <v>0</v>
      </c>
    </row>
    <row r="35" spans="1:9" x14ac:dyDescent="0.3">
      <c r="B35" s="49">
        <v>229005</v>
      </c>
      <c r="C35" s="1" t="s">
        <v>13</v>
      </c>
      <c r="D35" s="79">
        <v>330</v>
      </c>
      <c r="E35" s="108">
        <v>330</v>
      </c>
      <c r="F35" s="125">
        <v>330</v>
      </c>
      <c r="G35" s="110">
        <v>330</v>
      </c>
      <c r="H35" s="110">
        <v>330</v>
      </c>
      <c r="I35" s="110">
        <v>330</v>
      </c>
    </row>
    <row r="36" spans="1:9" x14ac:dyDescent="0.3">
      <c r="B36" s="49">
        <v>242</v>
      </c>
      <c r="C36" s="1" t="s">
        <v>233</v>
      </c>
      <c r="D36" s="79">
        <v>20</v>
      </c>
      <c r="E36" s="108">
        <v>0</v>
      </c>
      <c r="F36" s="110">
        <v>0</v>
      </c>
      <c r="G36" s="110">
        <v>0</v>
      </c>
      <c r="H36" s="110">
        <v>0</v>
      </c>
      <c r="I36" s="110">
        <v>0</v>
      </c>
    </row>
    <row r="37" spans="1:9" x14ac:dyDescent="0.3">
      <c r="B37" s="49">
        <v>292006</v>
      </c>
      <c r="C37" s="1" t="s">
        <v>557</v>
      </c>
      <c r="D37" s="79">
        <v>177.74</v>
      </c>
      <c r="E37" s="108">
        <v>0</v>
      </c>
      <c r="F37" s="110">
        <v>0</v>
      </c>
      <c r="G37" s="110">
        <v>0</v>
      </c>
      <c r="H37" s="110">
        <v>0</v>
      </c>
      <c r="I37" s="110">
        <v>0</v>
      </c>
    </row>
    <row r="38" spans="1:9" x14ac:dyDescent="0.3">
      <c r="B38" s="49">
        <v>292008</v>
      </c>
      <c r="C38" s="1" t="s">
        <v>234</v>
      </c>
      <c r="D38" s="79">
        <v>100</v>
      </c>
      <c r="E38" s="108">
        <v>0</v>
      </c>
      <c r="F38" s="110">
        <v>0</v>
      </c>
      <c r="G38" s="110">
        <v>0</v>
      </c>
      <c r="H38" s="110">
        <v>0</v>
      </c>
      <c r="I38" s="110">
        <v>0</v>
      </c>
    </row>
    <row r="39" spans="1:9" x14ac:dyDescent="0.3">
      <c r="B39" s="99">
        <v>292027</v>
      </c>
      <c r="C39" s="3" t="s">
        <v>14</v>
      </c>
      <c r="D39" s="79">
        <v>0</v>
      </c>
      <c r="E39" s="108">
        <v>193</v>
      </c>
      <c r="F39" s="110">
        <v>0</v>
      </c>
      <c r="G39" s="110">
        <v>0</v>
      </c>
      <c r="H39" s="110">
        <v>0</v>
      </c>
      <c r="I39" s="110">
        <v>0</v>
      </c>
    </row>
    <row r="40" spans="1:9" x14ac:dyDescent="0.3">
      <c r="B40" s="49">
        <v>292012</v>
      </c>
      <c r="C40" s="1" t="s">
        <v>213</v>
      </c>
      <c r="D40" s="79">
        <v>0</v>
      </c>
      <c r="E40" s="108">
        <v>0</v>
      </c>
      <c r="F40" s="110">
        <v>0</v>
      </c>
      <c r="G40" s="110">
        <v>0</v>
      </c>
      <c r="H40" s="110">
        <v>0</v>
      </c>
      <c r="I40" s="110">
        <v>0</v>
      </c>
    </row>
    <row r="41" spans="1:9" x14ac:dyDescent="0.3">
      <c r="B41" s="49">
        <v>292017</v>
      </c>
      <c r="C41" s="1" t="s">
        <v>15</v>
      </c>
      <c r="D41" s="79">
        <v>0</v>
      </c>
      <c r="E41" s="108">
        <v>14688.29</v>
      </c>
      <c r="F41" s="110">
        <v>0</v>
      </c>
      <c r="G41" s="110">
        <v>0</v>
      </c>
      <c r="H41" s="146">
        <v>10677.92</v>
      </c>
      <c r="I41" s="146">
        <v>10677.92</v>
      </c>
    </row>
    <row r="42" spans="1:9" x14ac:dyDescent="0.3">
      <c r="B42" s="48" t="s">
        <v>439</v>
      </c>
      <c r="C42" s="1" t="s">
        <v>440</v>
      </c>
      <c r="D42" s="29">
        <v>97</v>
      </c>
      <c r="E42" s="108">
        <v>213</v>
      </c>
      <c r="F42" s="125">
        <v>80</v>
      </c>
      <c r="G42" s="110">
        <v>80</v>
      </c>
      <c r="H42" s="110">
        <v>80</v>
      </c>
      <c r="I42" s="125">
        <v>150</v>
      </c>
    </row>
    <row r="43" spans="1:9" x14ac:dyDescent="0.3">
      <c r="B43" s="48" t="s">
        <v>495</v>
      </c>
      <c r="C43" s="1" t="s">
        <v>433</v>
      </c>
      <c r="D43" s="29">
        <v>0</v>
      </c>
      <c r="E43" s="108">
        <v>0</v>
      </c>
      <c r="F43" s="110">
        <v>0</v>
      </c>
      <c r="G43" s="110">
        <v>0</v>
      </c>
      <c r="H43" s="110">
        <v>0</v>
      </c>
      <c r="I43" s="110">
        <v>0</v>
      </c>
    </row>
    <row r="44" spans="1:9" x14ac:dyDescent="0.3">
      <c r="B44" s="48" t="s">
        <v>494</v>
      </c>
      <c r="C44" s="1" t="s">
        <v>463</v>
      </c>
      <c r="D44" s="29">
        <v>42273.68</v>
      </c>
      <c r="E44" s="108">
        <v>42633.38</v>
      </c>
      <c r="F44" s="110">
        <v>37030</v>
      </c>
      <c r="G44" s="110">
        <v>37030</v>
      </c>
      <c r="H44" s="146">
        <v>36663.11</v>
      </c>
      <c r="I44" s="149">
        <v>54221.62</v>
      </c>
    </row>
    <row r="45" spans="1:9" x14ac:dyDescent="0.3">
      <c r="B45" s="46" t="s">
        <v>494</v>
      </c>
      <c r="C45" s="1" t="s">
        <v>511</v>
      </c>
      <c r="D45" s="29"/>
      <c r="E45" s="79">
        <v>61261.11</v>
      </c>
      <c r="F45" s="110">
        <v>60632.5</v>
      </c>
      <c r="G45" s="110">
        <v>60632.5</v>
      </c>
      <c r="H45" s="146">
        <v>60077.760000000002</v>
      </c>
      <c r="I45" s="149">
        <v>82322.210000000006</v>
      </c>
    </row>
    <row r="46" spans="1:9" x14ac:dyDescent="0.3">
      <c r="B46" s="49">
        <v>200000</v>
      </c>
      <c r="C46" s="1" t="s">
        <v>16</v>
      </c>
      <c r="D46" s="29">
        <v>23200</v>
      </c>
      <c r="E46" s="29">
        <v>31628.080000000002</v>
      </c>
      <c r="F46" s="110">
        <v>32229.08</v>
      </c>
      <c r="G46" s="110">
        <v>32229.08</v>
      </c>
      <c r="H46" s="146">
        <v>34850.400000000001</v>
      </c>
      <c r="I46" s="149">
        <v>43467.6</v>
      </c>
    </row>
    <row r="47" spans="1:9" x14ac:dyDescent="0.3">
      <c r="B47" s="49">
        <v>300000</v>
      </c>
      <c r="C47" s="1" t="s">
        <v>17</v>
      </c>
      <c r="D47" s="79">
        <v>35000</v>
      </c>
      <c r="E47" s="79">
        <v>35000</v>
      </c>
      <c r="F47" s="110">
        <v>35000</v>
      </c>
      <c r="G47" s="110">
        <v>35000</v>
      </c>
      <c r="H47" s="110">
        <v>35000</v>
      </c>
      <c r="I47" s="110">
        <v>35000</v>
      </c>
    </row>
    <row r="48" spans="1:9" x14ac:dyDescent="0.3">
      <c r="A48" s="10"/>
      <c r="B48" s="51">
        <v>200</v>
      </c>
      <c r="C48" s="5" t="s">
        <v>18</v>
      </c>
      <c r="D48" s="4">
        <f t="shared" ref="D48:I48" si="4">SUM(D13:D17)+D21+D25+D26+SUM(D34:D47)</f>
        <v>258148.41999999998</v>
      </c>
      <c r="E48" s="4">
        <f t="shared" si="4"/>
        <v>367794.86</v>
      </c>
      <c r="F48" s="4">
        <f t="shared" si="4"/>
        <v>334624.58</v>
      </c>
      <c r="G48" s="4">
        <f t="shared" si="4"/>
        <v>332824.58</v>
      </c>
      <c r="H48" s="4">
        <f t="shared" si="4"/>
        <v>345202.19</v>
      </c>
      <c r="I48" s="4">
        <f t="shared" si="4"/>
        <v>402331.65</v>
      </c>
    </row>
    <row r="49" spans="2:9" x14ac:dyDescent="0.3">
      <c r="B49" s="49" t="s">
        <v>236</v>
      </c>
      <c r="C49" s="1" t="s">
        <v>19</v>
      </c>
      <c r="D49" s="79">
        <v>13700</v>
      </c>
      <c r="E49" s="108">
        <v>13463.6</v>
      </c>
      <c r="F49" s="125">
        <v>13700</v>
      </c>
      <c r="G49" s="110">
        <v>13700</v>
      </c>
      <c r="H49" s="146">
        <v>14893.16</v>
      </c>
      <c r="I49" s="149">
        <v>14893.13</v>
      </c>
    </row>
    <row r="50" spans="2:9" x14ac:dyDescent="0.3">
      <c r="B50" s="49" t="s">
        <v>239</v>
      </c>
      <c r="C50" s="1" t="s">
        <v>492</v>
      </c>
      <c r="D50" s="79">
        <v>5100</v>
      </c>
      <c r="E50" s="108">
        <v>4527.1000000000004</v>
      </c>
      <c r="F50" s="125">
        <v>4500</v>
      </c>
      <c r="G50" s="110">
        <v>4500</v>
      </c>
      <c r="H50" s="110">
        <v>4500</v>
      </c>
      <c r="I50" s="149">
        <v>5111.8900000000003</v>
      </c>
    </row>
    <row r="51" spans="2:9" x14ac:dyDescent="0.3">
      <c r="B51" s="49" t="s">
        <v>240</v>
      </c>
      <c r="C51" s="1" t="s">
        <v>242</v>
      </c>
      <c r="D51" s="79">
        <v>3800</v>
      </c>
      <c r="E51" s="108">
        <v>3000</v>
      </c>
      <c r="F51" s="125">
        <v>3000</v>
      </c>
      <c r="G51" s="110">
        <v>3000</v>
      </c>
      <c r="H51" s="110">
        <v>3000</v>
      </c>
      <c r="I51" s="125">
        <v>4000</v>
      </c>
    </row>
    <row r="52" spans="2:9" x14ac:dyDescent="0.3">
      <c r="B52" s="49" t="s">
        <v>241</v>
      </c>
      <c r="C52" s="1" t="s">
        <v>243</v>
      </c>
      <c r="D52" s="79">
        <v>15000</v>
      </c>
      <c r="E52" s="108">
        <v>63000</v>
      </c>
      <c r="F52" s="125">
        <v>9000</v>
      </c>
      <c r="G52" s="110">
        <v>9000</v>
      </c>
      <c r="H52" s="110">
        <v>9000</v>
      </c>
      <c r="I52" s="125">
        <v>35873.699999999997</v>
      </c>
    </row>
    <row r="53" spans="2:9" x14ac:dyDescent="0.3">
      <c r="B53" s="49" t="s">
        <v>244</v>
      </c>
      <c r="C53" s="1" t="s">
        <v>245</v>
      </c>
      <c r="D53" s="79">
        <v>1100</v>
      </c>
      <c r="E53" s="108">
        <v>1070.9100000000001</v>
      </c>
      <c r="F53" s="125">
        <v>1070</v>
      </c>
      <c r="G53" s="110">
        <v>1070</v>
      </c>
      <c r="H53" s="110">
        <v>1070</v>
      </c>
      <c r="I53" s="125">
        <v>1045.4000000000001</v>
      </c>
    </row>
    <row r="54" spans="2:9" x14ac:dyDescent="0.3">
      <c r="B54" s="49" t="s">
        <v>246</v>
      </c>
      <c r="C54" s="1" t="s">
        <v>247</v>
      </c>
      <c r="D54" s="79">
        <v>836940</v>
      </c>
      <c r="E54" s="108">
        <v>891161.95</v>
      </c>
      <c r="F54" s="116">
        <v>889884</v>
      </c>
      <c r="G54" s="110">
        <v>1007624</v>
      </c>
      <c r="H54" s="146">
        <v>1022345.74</v>
      </c>
      <c r="I54" s="149">
        <v>1037604.58</v>
      </c>
    </row>
    <row r="55" spans="2:9" x14ac:dyDescent="0.3">
      <c r="B55" s="49" t="s">
        <v>442</v>
      </c>
      <c r="C55" s="1" t="s">
        <v>443</v>
      </c>
      <c r="D55" s="79">
        <v>0</v>
      </c>
      <c r="E55" s="108">
        <v>0</v>
      </c>
      <c r="F55" s="110">
        <v>0</v>
      </c>
      <c r="G55" s="110">
        <v>0</v>
      </c>
      <c r="H55" s="110">
        <v>0</v>
      </c>
      <c r="I55" s="110">
        <v>0</v>
      </c>
    </row>
    <row r="56" spans="2:9" x14ac:dyDescent="0.3">
      <c r="B56" s="49" t="s">
        <v>238</v>
      </c>
      <c r="C56" s="1" t="s">
        <v>237</v>
      </c>
      <c r="D56" s="79">
        <v>0</v>
      </c>
      <c r="E56" s="108">
        <v>7265.16</v>
      </c>
      <c r="F56" s="125">
        <v>2500</v>
      </c>
      <c r="G56" s="110">
        <v>2500</v>
      </c>
      <c r="H56" s="110">
        <v>2500</v>
      </c>
      <c r="I56" s="110">
        <v>2500</v>
      </c>
    </row>
    <row r="57" spans="2:9" x14ac:dyDescent="0.3">
      <c r="B57" s="49"/>
      <c r="C57" s="1" t="s">
        <v>468</v>
      </c>
      <c r="D57" s="79">
        <v>0</v>
      </c>
      <c r="E57" s="108">
        <v>0</v>
      </c>
      <c r="F57" s="110">
        <v>0</v>
      </c>
      <c r="G57" s="110">
        <v>0</v>
      </c>
      <c r="H57" s="110">
        <v>0</v>
      </c>
      <c r="I57" s="110">
        <v>0</v>
      </c>
    </row>
    <row r="58" spans="2:9" x14ac:dyDescent="0.3">
      <c r="B58" s="49" t="s">
        <v>251</v>
      </c>
      <c r="C58" s="3" t="s">
        <v>45</v>
      </c>
      <c r="D58" s="79">
        <v>200</v>
      </c>
      <c r="E58" s="108">
        <v>217.14</v>
      </c>
      <c r="F58" s="110">
        <v>0</v>
      </c>
      <c r="G58" s="110">
        <v>0</v>
      </c>
      <c r="H58" s="110">
        <v>0</v>
      </c>
      <c r="I58" s="110">
        <v>0</v>
      </c>
    </row>
    <row r="59" spans="2:9" x14ac:dyDescent="0.3">
      <c r="B59" s="49">
        <v>311</v>
      </c>
      <c r="C59" s="1" t="s">
        <v>461</v>
      </c>
      <c r="D59" s="92">
        <v>0</v>
      </c>
      <c r="E59" s="108">
        <v>0</v>
      </c>
      <c r="F59" s="110">
        <v>0</v>
      </c>
      <c r="G59" s="110">
        <v>0</v>
      </c>
      <c r="H59" s="110">
        <v>0</v>
      </c>
      <c r="I59" s="116">
        <v>0</v>
      </c>
    </row>
    <row r="60" spans="2:9" x14ac:dyDescent="0.3">
      <c r="B60" s="49" t="s">
        <v>248</v>
      </c>
      <c r="C60" s="1" t="s">
        <v>431</v>
      </c>
      <c r="D60" s="79">
        <v>0</v>
      </c>
      <c r="E60" s="108">
        <v>3000</v>
      </c>
      <c r="F60" s="125">
        <v>3000</v>
      </c>
      <c r="G60" s="110">
        <v>3000</v>
      </c>
      <c r="H60" s="110">
        <v>3000</v>
      </c>
      <c r="I60" s="110">
        <v>3000</v>
      </c>
    </row>
    <row r="61" spans="2:9" x14ac:dyDescent="0.3">
      <c r="B61" s="49" t="s">
        <v>235</v>
      </c>
      <c r="C61" s="3" t="s">
        <v>420</v>
      </c>
      <c r="D61" s="79">
        <v>10000</v>
      </c>
      <c r="E61" s="108">
        <v>15000</v>
      </c>
      <c r="F61" s="125">
        <v>10000</v>
      </c>
      <c r="G61" s="110">
        <v>10000</v>
      </c>
      <c r="H61" s="110">
        <v>10000</v>
      </c>
      <c r="I61" s="110">
        <v>10000</v>
      </c>
    </row>
    <row r="62" spans="2:9" x14ac:dyDescent="0.3">
      <c r="B62" s="49"/>
      <c r="C62" s="3"/>
      <c r="D62" s="79"/>
      <c r="E62" s="108">
        <v>2700</v>
      </c>
      <c r="F62" s="125"/>
      <c r="G62" s="110"/>
      <c r="H62" s="110"/>
      <c r="I62" s="110"/>
    </row>
    <row r="63" spans="2:9" x14ac:dyDescent="0.3">
      <c r="B63" s="49" t="s">
        <v>517</v>
      </c>
      <c r="C63" s="3" t="s">
        <v>516</v>
      </c>
      <c r="D63" s="79"/>
      <c r="E63" s="108">
        <v>0</v>
      </c>
      <c r="F63" s="110">
        <v>0</v>
      </c>
      <c r="G63" s="110">
        <v>0</v>
      </c>
      <c r="H63" s="110">
        <v>0</v>
      </c>
      <c r="I63" s="110">
        <v>0</v>
      </c>
    </row>
    <row r="64" spans="2:9" x14ac:dyDescent="0.3">
      <c r="B64" s="49" t="s">
        <v>249</v>
      </c>
      <c r="C64" s="1" t="s">
        <v>250</v>
      </c>
      <c r="D64" s="79">
        <v>26651</v>
      </c>
      <c r="E64" s="108">
        <v>26650</v>
      </c>
      <c r="F64" s="125">
        <v>26650</v>
      </c>
      <c r="G64" s="110">
        <v>26650</v>
      </c>
      <c r="H64" s="110">
        <v>26650</v>
      </c>
      <c r="I64" s="110">
        <v>26650</v>
      </c>
    </row>
    <row r="65" spans="1:9" x14ac:dyDescent="0.3">
      <c r="B65" s="49"/>
      <c r="C65" s="1" t="s">
        <v>464</v>
      </c>
      <c r="D65" s="79">
        <v>10000</v>
      </c>
      <c r="E65" s="108">
        <v>0</v>
      </c>
      <c r="F65" s="110">
        <v>0</v>
      </c>
      <c r="G65" s="110">
        <v>0</v>
      </c>
      <c r="H65" s="110">
        <v>0</v>
      </c>
      <c r="I65" s="110">
        <v>0</v>
      </c>
    </row>
    <row r="66" spans="1:9" x14ac:dyDescent="0.3">
      <c r="B66" s="49" t="s">
        <v>469</v>
      </c>
      <c r="C66" s="1" t="s">
        <v>470</v>
      </c>
      <c r="D66" s="79">
        <v>0</v>
      </c>
      <c r="E66" s="108">
        <v>0</v>
      </c>
      <c r="F66" s="110">
        <v>0</v>
      </c>
      <c r="G66" s="110">
        <v>0</v>
      </c>
      <c r="H66" s="110">
        <v>0</v>
      </c>
      <c r="I66" s="110">
        <v>0</v>
      </c>
    </row>
    <row r="67" spans="1:9" x14ac:dyDescent="0.3">
      <c r="B67" s="49" t="s">
        <v>493</v>
      </c>
      <c r="C67" s="1" t="s">
        <v>477</v>
      </c>
      <c r="D67" s="79">
        <v>11196.61</v>
      </c>
      <c r="E67" s="108">
        <v>260</v>
      </c>
      <c r="F67" s="110">
        <v>0</v>
      </c>
      <c r="G67" s="110">
        <v>0</v>
      </c>
      <c r="H67" s="110">
        <v>0</v>
      </c>
      <c r="I67" s="110">
        <v>0</v>
      </c>
    </row>
    <row r="68" spans="1:9" x14ac:dyDescent="0.3">
      <c r="B68" s="49"/>
      <c r="C68" s="1" t="s">
        <v>527</v>
      </c>
      <c r="D68" s="79"/>
      <c r="E68" s="108">
        <v>0</v>
      </c>
      <c r="F68" s="110">
        <v>0</v>
      </c>
      <c r="G68" s="110">
        <v>0</v>
      </c>
      <c r="H68" s="110">
        <v>0</v>
      </c>
      <c r="I68" s="110">
        <v>0</v>
      </c>
    </row>
    <row r="69" spans="1:9" x14ac:dyDescent="0.3">
      <c r="B69" s="49"/>
      <c r="C69" s="1" t="s">
        <v>430</v>
      </c>
      <c r="D69" s="79">
        <v>41930</v>
      </c>
      <c r="E69" s="108">
        <v>20029.46</v>
      </c>
      <c r="F69" s="125">
        <v>15000</v>
      </c>
      <c r="G69" s="110">
        <v>15000</v>
      </c>
      <c r="H69" s="110">
        <v>15000</v>
      </c>
      <c r="I69" s="125">
        <v>25836.95</v>
      </c>
    </row>
    <row r="70" spans="1:9" x14ac:dyDescent="0.3">
      <c r="B70" s="49"/>
      <c r="C70" s="1" t="s">
        <v>564</v>
      </c>
      <c r="D70" s="79"/>
      <c r="E70" s="108"/>
      <c r="F70" s="125">
        <v>0</v>
      </c>
      <c r="G70" s="110">
        <v>0</v>
      </c>
      <c r="H70" s="146">
        <v>10000</v>
      </c>
      <c r="I70" s="125">
        <v>18619.32</v>
      </c>
    </row>
    <row r="71" spans="1:9" x14ac:dyDescent="0.3">
      <c r="B71" s="49"/>
      <c r="C71" s="1" t="s">
        <v>565</v>
      </c>
      <c r="D71" s="79"/>
      <c r="E71" s="108"/>
      <c r="F71" s="125">
        <v>0</v>
      </c>
      <c r="G71" s="110">
        <v>0</v>
      </c>
      <c r="H71" s="146">
        <v>2000</v>
      </c>
      <c r="I71" s="125">
        <v>2953.06</v>
      </c>
    </row>
    <row r="72" spans="1:9" x14ac:dyDescent="0.3">
      <c r="A72" s="10"/>
      <c r="B72" s="51">
        <v>300</v>
      </c>
      <c r="C72" s="5" t="s">
        <v>20</v>
      </c>
      <c r="D72" s="4">
        <f>SUM(D49:D69)</f>
        <v>975617.61</v>
      </c>
      <c r="E72" s="4">
        <f>SUM(E49:E69)</f>
        <v>1051345.32</v>
      </c>
      <c r="F72" s="4">
        <f>SUM(F49:F71)</f>
        <v>978304</v>
      </c>
      <c r="G72" s="4">
        <f>SUM(G49:G71)</f>
        <v>1096044</v>
      </c>
      <c r="H72" s="4">
        <f>SUM(H49:H71)</f>
        <v>1123958.8999999999</v>
      </c>
      <c r="I72" s="4">
        <f>SUM(I49:I71)</f>
        <v>1188088.03</v>
      </c>
    </row>
    <row r="73" spans="1:9" x14ac:dyDescent="0.3">
      <c r="A73" s="7"/>
      <c r="B73" s="154" t="s">
        <v>22</v>
      </c>
      <c r="C73" s="154"/>
      <c r="D73" s="9">
        <f t="shared" ref="D73:I73" si="5">D12+D48+D72</f>
        <v>2834466.03</v>
      </c>
      <c r="E73" s="9">
        <f t="shared" si="5"/>
        <v>3261301.7199999997</v>
      </c>
      <c r="F73" s="9">
        <f t="shared" si="5"/>
        <v>3160388.58</v>
      </c>
      <c r="G73" s="9">
        <f t="shared" si="5"/>
        <v>3376760.58</v>
      </c>
      <c r="H73" s="9">
        <f t="shared" si="5"/>
        <v>3443739.09</v>
      </c>
      <c r="I73" s="9">
        <f t="shared" si="5"/>
        <v>3565397.6799999997</v>
      </c>
    </row>
    <row r="74" spans="1:9" x14ac:dyDescent="0.3">
      <c r="B74" s="46" t="s">
        <v>444</v>
      </c>
      <c r="C74" s="46" t="s">
        <v>445</v>
      </c>
      <c r="D74" s="29">
        <v>30000</v>
      </c>
      <c r="E74" s="101">
        <v>6949.44</v>
      </c>
      <c r="F74" s="110">
        <v>0</v>
      </c>
      <c r="G74" s="110">
        <v>0</v>
      </c>
      <c r="H74" s="110">
        <v>0</v>
      </c>
      <c r="I74" s="110">
        <v>0</v>
      </c>
    </row>
    <row r="75" spans="1:9" x14ac:dyDescent="0.3">
      <c r="B75" s="46" t="s">
        <v>446</v>
      </c>
      <c r="C75" s="46" t="s">
        <v>543</v>
      </c>
      <c r="D75" s="29">
        <v>0</v>
      </c>
      <c r="E75" s="29">
        <v>0</v>
      </c>
      <c r="F75" s="110">
        <v>0</v>
      </c>
      <c r="G75" s="110">
        <v>0</v>
      </c>
      <c r="H75" s="110">
        <v>0</v>
      </c>
      <c r="I75" s="110">
        <v>0</v>
      </c>
    </row>
    <row r="76" spans="1:9" x14ac:dyDescent="0.3">
      <c r="B76" s="46" t="s">
        <v>447</v>
      </c>
      <c r="C76" s="46" t="s">
        <v>448</v>
      </c>
      <c r="D76" s="29">
        <v>62062.66</v>
      </c>
      <c r="E76" s="29">
        <v>0</v>
      </c>
      <c r="F76" s="110">
        <v>0</v>
      </c>
      <c r="G76" s="110">
        <v>0</v>
      </c>
      <c r="H76" s="110">
        <v>0</v>
      </c>
      <c r="I76" s="110">
        <v>0</v>
      </c>
    </row>
    <row r="77" spans="1:9" x14ac:dyDescent="0.3">
      <c r="B77" s="46" t="s">
        <v>449</v>
      </c>
      <c r="C77" s="46" t="s">
        <v>450</v>
      </c>
      <c r="D77" s="29">
        <v>0</v>
      </c>
      <c r="E77" s="29">
        <v>0</v>
      </c>
      <c r="F77" s="110">
        <v>0</v>
      </c>
      <c r="G77" s="110">
        <v>0</v>
      </c>
      <c r="H77" s="110">
        <v>0</v>
      </c>
      <c r="I77" s="110">
        <v>0</v>
      </c>
    </row>
    <row r="78" spans="1:9" x14ac:dyDescent="0.3">
      <c r="B78" s="46" t="s">
        <v>496</v>
      </c>
      <c r="C78" s="46" t="s">
        <v>497</v>
      </c>
      <c r="D78" s="29">
        <v>0</v>
      </c>
      <c r="E78" s="101"/>
      <c r="F78" s="110">
        <v>0</v>
      </c>
      <c r="G78" s="110">
        <v>0</v>
      </c>
      <c r="H78" s="110">
        <v>0</v>
      </c>
      <c r="I78" s="110">
        <v>0</v>
      </c>
    </row>
    <row r="79" spans="1:9" x14ac:dyDescent="0.3">
      <c r="B79" s="46" t="s">
        <v>465</v>
      </c>
      <c r="C79" s="46" t="s">
        <v>466</v>
      </c>
      <c r="D79" s="29">
        <v>14650</v>
      </c>
      <c r="E79" s="101">
        <v>0</v>
      </c>
      <c r="F79" s="110">
        <v>0</v>
      </c>
      <c r="G79" s="110">
        <v>0</v>
      </c>
      <c r="H79" s="110">
        <v>0</v>
      </c>
      <c r="I79" s="110">
        <v>0</v>
      </c>
    </row>
    <row r="80" spans="1:9" x14ac:dyDescent="0.3">
      <c r="B80" s="46">
        <v>231</v>
      </c>
      <c r="C80" s="46" t="s">
        <v>534</v>
      </c>
      <c r="D80" s="29">
        <v>0</v>
      </c>
      <c r="E80" s="29">
        <v>5366</v>
      </c>
      <c r="F80" s="110">
        <v>0</v>
      </c>
      <c r="G80" s="110">
        <v>0</v>
      </c>
      <c r="H80" s="110">
        <v>0</v>
      </c>
      <c r="I80" s="110">
        <v>0</v>
      </c>
    </row>
    <row r="81" spans="1:9" x14ac:dyDescent="0.3">
      <c r="B81" s="46" t="s">
        <v>452</v>
      </c>
      <c r="C81" s="46" t="s">
        <v>451</v>
      </c>
      <c r="D81" s="29">
        <v>28700</v>
      </c>
      <c r="E81" s="101">
        <v>20981.79</v>
      </c>
      <c r="F81" s="110">
        <v>0</v>
      </c>
      <c r="G81" s="110">
        <f>17249.21+17.2</f>
        <v>17266.41</v>
      </c>
      <c r="H81" s="110">
        <f>17249.21+17.2</f>
        <v>17266.41</v>
      </c>
      <c r="I81" s="110">
        <f>17249.21+17.2</f>
        <v>17266.41</v>
      </c>
    </row>
    <row r="82" spans="1:9" x14ac:dyDescent="0.3">
      <c r="B82" s="46" t="s">
        <v>252</v>
      </c>
      <c r="C82" s="3" t="s">
        <v>21</v>
      </c>
      <c r="D82" s="29">
        <v>0</v>
      </c>
      <c r="E82" s="29">
        <v>0</v>
      </c>
      <c r="F82" s="110">
        <v>0</v>
      </c>
      <c r="G82" s="110">
        <v>0</v>
      </c>
      <c r="H82" s="110">
        <v>0</v>
      </c>
      <c r="I82" s="110">
        <v>0</v>
      </c>
    </row>
    <row r="83" spans="1:9" x14ac:dyDescent="0.3">
      <c r="A83" s="3"/>
      <c r="B83" s="46" t="s">
        <v>560</v>
      </c>
      <c r="C83" s="46" t="s">
        <v>547</v>
      </c>
      <c r="D83" s="29">
        <v>0</v>
      </c>
      <c r="E83" s="45">
        <v>0</v>
      </c>
      <c r="F83" s="122">
        <v>0</v>
      </c>
      <c r="G83" s="144">
        <v>467579.46</v>
      </c>
      <c r="H83" s="144">
        <v>467579.46</v>
      </c>
      <c r="I83" s="130">
        <f>467579.46+15379.2</f>
        <v>482958.66000000003</v>
      </c>
    </row>
    <row r="84" spans="1:9" x14ac:dyDescent="0.3">
      <c r="A84" s="3"/>
      <c r="B84" s="46" t="s">
        <v>561</v>
      </c>
      <c r="C84" s="46" t="s">
        <v>550</v>
      </c>
      <c r="D84" s="29">
        <v>0</v>
      </c>
      <c r="E84" s="45">
        <v>0</v>
      </c>
      <c r="F84" s="122">
        <v>0</v>
      </c>
      <c r="G84" s="144">
        <v>456975.31</v>
      </c>
      <c r="H84" s="144">
        <v>456975.31</v>
      </c>
      <c r="I84" s="130">
        <v>455832.87</v>
      </c>
    </row>
    <row r="85" spans="1:9" x14ac:dyDescent="0.3">
      <c r="A85" s="3"/>
      <c r="B85" s="46" t="s">
        <v>562</v>
      </c>
      <c r="C85" s="46" t="s">
        <v>549</v>
      </c>
      <c r="D85" s="29">
        <v>0</v>
      </c>
      <c r="E85" s="45">
        <v>0</v>
      </c>
      <c r="F85" s="122">
        <v>0</v>
      </c>
      <c r="G85" s="144">
        <v>754298.72</v>
      </c>
      <c r="H85" s="144">
        <v>754298.72</v>
      </c>
      <c r="I85" s="130">
        <f>754298.72+88403</f>
        <v>842701.72</v>
      </c>
    </row>
    <row r="86" spans="1:9" x14ac:dyDescent="0.3">
      <c r="A86" s="3"/>
      <c r="B86" s="46" t="s">
        <v>561</v>
      </c>
      <c r="C86" s="46" t="s">
        <v>559</v>
      </c>
      <c r="D86" s="29">
        <v>0</v>
      </c>
      <c r="E86" s="45">
        <v>0</v>
      </c>
      <c r="F86" s="122">
        <v>0</v>
      </c>
      <c r="G86" s="144">
        <v>11086</v>
      </c>
      <c r="H86" s="144">
        <v>11086</v>
      </c>
      <c r="I86" s="130">
        <v>9700</v>
      </c>
    </row>
    <row r="87" spans="1:9" x14ac:dyDescent="0.3">
      <c r="A87" s="7"/>
      <c r="B87" s="154" t="s">
        <v>68</v>
      </c>
      <c r="C87" s="154"/>
      <c r="D87" s="9">
        <f>SUM(D74:D82)</f>
        <v>135412.66</v>
      </c>
      <c r="E87" s="9">
        <f>SUM(E74:E82)</f>
        <v>33297.229999999996</v>
      </c>
      <c r="F87" s="9">
        <f>SUM(F74:F86)</f>
        <v>0</v>
      </c>
      <c r="G87" s="9">
        <f>SUM(G74:G86)</f>
        <v>1707205.9</v>
      </c>
      <c r="H87" s="9">
        <f>SUM(H74:H86)</f>
        <v>1707205.9</v>
      </c>
      <c r="I87" s="9">
        <f>SUM(I74:I86)</f>
        <v>1808459.66</v>
      </c>
    </row>
    <row r="88" spans="1:9" x14ac:dyDescent="0.3">
      <c r="A88" s="3"/>
      <c r="B88" s="46" t="s">
        <v>253</v>
      </c>
      <c r="C88" s="46" t="s">
        <v>254</v>
      </c>
      <c r="D88" s="29">
        <v>30</v>
      </c>
      <c r="E88" s="108">
        <v>30</v>
      </c>
      <c r="F88" s="125">
        <v>30</v>
      </c>
      <c r="G88" s="110">
        <v>30</v>
      </c>
      <c r="H88" s="110">
        <v>30</v>
      </c>
      <c r="I88" s="110">
        <v>30</v>
      </c>
    </row>
    <row r="89" spans="1:9" x14ac:dyDescent="0.3">
      <c r="A89" s="3"/>
      <c r="B89" s="46">
        <v>454001</v>
      </c>
      <c r="C89" s="46" t="s">
        <v>223</v>
      </c>
      <c r="D89" s="29">
        <v>0</v>
      </c>
      <c r="E89" s="45">
        <v>170597.59</v>
      </c>
      <c r="F89" s="122">
        <v>0</v>
      </c>
      <c r="G89" s="144">
        <f>226600+22848.76+45525.39+2800</f>
        <v>297774.15000000002</v>
      </c>
      <c r="H89" s="144">
        <f>226600+22848.76+45525.39+2800</f>
        <v>297774.15000000002</v>
      </c>
      <c r="I89" s="144">
        <f>226600+22848.76+45525.39+2800</f>
        <v>297774.15000000002</v>
      </c>
    </row>
    <row r="90" spans="1:9" x14ac:dyDescent="0.3">
      <c r="A90" s="3"/>
      <c r="B90" s="46">
        <v>453</v>
      </c>
      <c r="C90" s="46" t="s">
        <v>555</v>
      </c>
      <c r="D90" s="29">
        <v>0</v>
      </c>
      <c r="E90" s="45">
        <v>0</v>
      </c>
      <c r="F90" s="122">
        <v>0</v>
      </c>
      <c r="G90" s="144">
        <v>23200</v>
      </c>
      <c r="H90" s="144">
        <v>0</v>
      </c>
      <c r="I90" s="144">
        <v>0</v>
      </c>
    </row>
    <row r="91" spans="1:9" ht="27" x14ac:dyDescent="0.3">
      <c r="A91" s="3"/>
      <c r="B91" s="46">
        <v>453</v>
      </c>
      <c r="C91" s="143" t="s">
        <v>548</v>
      </c>
      <c r="D91" s="29">
        <v>0</v>
      </c>
      <c r="E91" s="45">
        <v>0</v>
      </c>
      <c r="F91" s="122">
        <v>0</v>
      </c>
      <c r="G91" s="144">
        <v>240710.47</v>
      </c>
      <c r="H91" s="144">
        <v>240710.47</v>
      </c>
      <c r="I91" s="144">
        <v>240710.47</v>
      </c>
    </row>
    <row r="92" spans="1:9" x14ac:dyDescent="0.3">
      <c r="A92" s="3"/>
      <c r="B92" s="46">
        <v>453</v>
      </c>
      <c r="C92" s="143" t="s">
        <v>566</v>
      </c>
      <c r="D92" s="29">
        <v>0</v>
      </c>
      <c r="E92" s="45">
        <v>0</v>
      </c>
      <c r="F92" s="122">
        <v>0</v>
      </c>
      <c r="G92" s="144">
        <v>0</v>
      </c>
      <c r="H92" s="144">
        <v>11052.36</v>
      </c>
      <c r="I92" s="144">
        <v>11052.36</v>
      </c>
    </row>
    <row r="93" spans="1:9" x14ac:dyDescent="0.3">
      <c r="B93" s="48">
        <v>514002</v>
      </c>
      <c r="C93" s="16" t="s">
        <v>69</v>
      </c>
      <c r="D93" s="29">
        <v>0</v>
      </c>
      <c r="E93" s="79">
        <v>0</v>
      </c>
      <c r="F93" s="111">
        <v>0</v>
      </c>
      <c r="G93" s="111">
        <v>0</v>
      </c>
      <c r="H93" s="111">
        <v>0</v>
      </c>
      <c r="I93" s="111">
        <v>0</v>
      </c>
    </row>
    <row r="94" spans="1:9" x14ac:dyDescent="0.3">
      <c r="A94" s="7"/>
      <c r="B94" s="154" t="s">
        <v>70</v>
      </c>
      <c r="C94" s="154"/>
      <c r="D94" s="9">
        <f t="shared" ref="D94:I94" si="6">SUM(D88:D93)</f>
        <v>30</v>
      </c>
      <c r="E94" s="9">
        <f t="shared" si="6"/>
        <v>170627.59</v>
      </c>
      <c r="F94" s="9">
        <f t="shared" si="6"/>
        <v>30</v>
      </c>
      <c r="G94" s="9">
        <f t="shared" si="6"/>
        <v>561714.62</v>
      </c>
      <c r="H94" s="9">
        <f t="shared" si="6"/>
        <v>549566.98</v>
      </c>
      <c r="I94" s="9">
        <f t="shared" si="6"/>
        <v>549566.98</v>
      </c>
    </row>
    <row r="95" spans="1:9" ht="20.399999999999999" x14ac:dyDescent="0.3">
      <c r="A95" s="155" t="s">
        <v>27</v>
      </c>
      <c r="B95" s="155"/>
      <c r="C95" s="155"/>
      <c r="D95" s="2"/>
      <c r="E95" s="45"/>
      <c r="F95" s="108"/>
      <c r="G95" s="108"/>
      <c r="H95" s="108"/>
    </row>
    <row r="96" spans="1:9" x14ac:dyDescent="0.3">
      <c r="A96" s="14"/>
      <c r="B96" s="48">
        <v>633016</v>
      </c>
      <c r="C96" s="14" t="s">
        <v>23</v>
      </c>
      <c r="D96" s="110">
        <v>3000</v>
      </c>
      <c r="E96" s="108">
        <v>3000</v>
      </c>
      <c r="F96" s="125">
        <v>3000</v>
      </c>
      <c r="G96" s="110">
        <v>3000</v>
      </c>
      <c r="H96" s="110">
        <v>3000</v>
      </c>
      <c r="I96" s="110">
        <v>3000</v>
      </c>
    </row>
    <row r="97" spans="1:9" x14ac:dyDescent="0.3">
      <c r="A97" s="14"/>
      <c r="B97" s="48">
        <v>642002</v>
      </c>
      <c r="C97" s="14" t="s">
        <v>432</v>
      </c>
      <c r="D97" s="110">
        <v>23500</v>
      </c>
      <c r="E97" s="108">
        <v>23500</v>
      </c>
      <c r="F97" s="125">
        <v>25800</v>
      </c>
      <c r="G97" s="110">
        <v>25800</v>
      </c>
      <c r="H97" s="110">
        <v>25800</v>
      </c>
      <c r="I97" s="125">
        <v>35800</v>
      </c>
    </row>
    <row r="98" spans="1:9" x14ac:dyDescent="0.3">
      <c r="A98" s="14"/>
      <c r="B98" s="59">
        <v>642200</v>
      </c>
      <c r="C98" s="14" t="s">
        <v>83</v>
      </c>
      <c r="D98" s="110">
        <v>2500</v>
      </c>
      <c r="E98" s="108">
        <v>1399.85</v>
      </c>
      <c r="F98" s="125">
        <v>2500</v>
      </c>
      <c r="G98" s="110">
        <v>2500</v>
      </c>
      <c r="H98" s="110">
        <v>2500</v>
      </c>
      <c r="I98" s="125">
        <f>2500+500</f>
        <v>3000</v>
      </c>
    </row>
    <row r="99" spans="1:9" x14ac:dyDescent="0.3">
      <c r="A99" s="23" t="s">
        <v>24</v>
      </c>
      <c r="B99" s="54"/>
      <c r="C99" s="23"/>
      <c r="D99" s="24">
        <f t="shared" ref="D99" si="7">SUM(D96:D98)</f>
        <v>29000</v>
      </c>
      <c r="E99" s="24">
        <f t="shared" ref="E99:G99" si="8">SUM(E96:E98)</f>
        <v>27899.85</v>
      </c>
      <c r="F99" s="24">
        <f t="shared" si="8"/>
        <v>31300</v>
      </c>
      <c r="G99" s="24">
        <f t="shared" si="8"/>
        <v>31300</v>
      </c>
      <c r="H99" s="24">
        <f t="shared" ref="H99:I99" si="9">SUM(H96:H98)</f>
        <v>31300</v>
      </c>
      <c r="I99" s="24">
        <f t="shared" si="9"/>
        <v>41800</v>
      </c>
    </row>
    <row r="100" spans="1:9" x14ac:dyDescent="0.3">
      <c r="A100" s="13"/>
      <c r="B100" s="55"/>
      <c r="C100" s="62" t="s">
        <v>264</v>
      </c>
      <c r="D100" s="63">
        <f t="shared" ref="D100:I100" si="10">D101+D109</f>
        <v>432814.36</v>
      </c>
      <c r="E100" s="63">
        <f t="shared" si="10"/>
        <v>447784</v>
      </c>
      <c r="F100" s="63">
        <f t="shared" si="10"/>
        <v>492205</v>
      </c>
      <c r="G100" s="63">
        <f t="shared" si="10"/>
        <v>492205</v>
      </c>
      <c r="H100" s="63">
        <f t="shared" si="10"/>
        <v>492205</v>
      </c>
      <c r="I100" s="63">
        <f t="shared" si="10"/>
        <v>492205</v>
      </c>
    </row>
    <row r="101" spans="1:9" x14ac:dyDescent="0.3">
      <c r="A101" s="28"/>
      <c r="B101" s="31">
        <v>610</v>
      </c>
      <c r="C101" s="61" t="s">
        <v>187</v>
      </c>
      <c r="D101" s="29">
        <f t="shared" ref="D101:I101" si="11">SUM(D102:D108)</f>
        <v>316220</v>
      </c>
      <c r="E101" s="29">
        <f t="shared" si="11"/>
        <v>326584</v>
      </c>
      <c r="F101" s="113">
        <f t="shared" si="11"/>
        <v>359470</v>
      </c>
      <c r="G101" s="113">
        <f t="shared" si="11"/>
        <v>359470</v>
      </c>
      <c r="H101" s="113">
        <f t="shared" si="11"/>
        <v>359470</v>
      </c>
      <c r="I101" s="113">
        <f t="shared" si="11"/>
        <v>359470</v>
      </c>
    </row>
    <row r="102" spans="1:9" x14ac:dyDescent="0.3">
      <c r="A102" s="28"/>
      <c r="B102" s="56">
        <v>611</v>
      </c>
      <c r="C102" s="43" t="s">
        <v>186</v>
      </c>
      <c r="D102" s="117">
        <v>225225</v>
      </c>
      <c r="E102" s="117">
        <v>225225</v>
      </c>
      <c r="F102" s="117">
        <v>237000</v>
      </c>
      <c r="G102" s="117">
        <v>237000</v>
      </c>
      <c r="H102" s="117">
        <v>237000</v>
      </c>
      <c r="I102" s="129">
        <v>236398</v>
      </c>
    </row>
    <row r="103" spans="1:9" x14ac:dyDescent="0.3">
      <c r="A103" s="28"/>
      <c r="B103" s="56">
        <v>611</v>
      </c>
      <c r="C103" s="43" t="s">
        <v>25</v>
      </c>
      <c r="D103" s="117">
        <v>38200</v>
      </c>
      <c r="E103" s="117">
        <v>38530</v>
      </c>
      <c r="F103" s="117">
        <v>38200</v>
      </c>
      <c r="G103" s="117">
        <v>38200</v>
      </c>
      <c r="H103" s="117">
        <v>38200</v>
      </c>
      <c r="I103" s="117">
        <v>38200</v>
      </c>
    </row>
    <row r="104" spans="1:9" x14ac:dyDescent="0.3">
      <c r="A104" s="28"/>
      <c r="B104" s="56">
        <v>611</v>
      </c>
      <c r="C104" s="43" t="s">
        <v>26</v>
      </c>
      <c r="D104" s="117">
        <v>4850</v>
      </c>
      <c r="E104" s="117">
        <v>4884</v>
      </c>
      <c r="F104" s="117">
        <v>4850</v>
      </c>
      <c r="G104" s="117">
        <v>4850</v>
      </c>
      <c r="H104" s="117">
        <v>4850</v>
      </c>
      <c r="I104" s="117">
        <v>4850</v>
      </c>
    </row>
    <row r="105" spans="1:9" x14ac:dyDescent="0.3">
      <c r="A105" s="28"/>
      <c r="B105" s="56"/>
      <c r="C105" s="43" t="s">
        <v>71</v>
      </c>
      <c r="D105" s="117">
        <v>1420</v>
      </c>
      <c r="E105" s="117">
        <v>1420</v>
      </c>
      <c r="F105" s="117">
        <v>1420</v>
      </c>
      <c r="G105" s="117">
        <v>1420</v>
      </c>
      <c r="H105" s="117">
        <v>1420</v>
      </c>
      <c r="I105" s="117">
        <v>1420</v>
      </c>
    </row>
    <row r="106" spans="1:9" x14ac:dyDescent="0.3">
      <c r="A106" s="28"/>
      <c r="B106" s="56">
        <v>612001</v>
      </c>
      <c r="C106" s="43" t="s">
        <v>367</v>
      </c>
      <c r="D106" s="117">
        <v>31525</v>
      </c>
      <c r="E106" s="117">
        <v>31525</v>
      </c>
      <c r="F106" s="117">
        <v>63000</v>
      </c>
      <c r="G106" s="117">
        <v>63000</v>
      </c>
      <c r="H106" s="117">
        <v>63000</v>
      </c>
      <c r="I106" s="117">
        <v>63000</v>
      </c>
    </row>
    <row r="107" spans="1:9" x14ac:dyDescent="0.3">
      <c r="A107" s="28"/>
      <c r="B107" s="56">
        <v>614</v>
      </c>
      <c r="C107" s="43" t="s">
        <v>185</v>
      </c>
      <c r="D107" s="117">
        <v>15000</v>
      </c>
      <c r="E107" s="117">
        <v>25000</v>
      </c>
      <c r="F107" s="117">
        <v>15000</v>
      </c>
      <c r="G107" s="117">
        <v>15000</v>
      </c>
      <c r="H107" s="117">
        <v>15000</v>
      </c>
      <c r="I107" s="117">
        <v>15000</v>
      </c>
    </row>
    <row r="108" spans="1:9" x14ac:dyDescent="0.3">
      <c r="A108" s="28"/>
      <c r="B108" s="56">
        <v>616</v>
      </c>
      <c r="C108" s="43" t="s">
        <v>453</v>
      </c>
      <c r="D108" s="117">
        <v>0</v>
      </c>
      <c r="E108" s="117">
        <v>0</v>
      </c>
      <c r="F108" s="117">
        <v>0</v>
      </c>
      <c r="G108" s="117">
        <v>0</v>
      </c>
      <c r="H108" s="117">
        <v>0</v>
      </c>
      <c r="I108" s="129">
        <v>602</v>
      </c>
    </row>
    <row r="109" spans="1:9" x14ac:dyDescent="0.3">
      <c r="A109" s="28"/>
      <c r="B109" s="31">
        <v>620</v>
      </c>
      <c r="C109" s="61" t="s">
        <v>188</v>
      </c>
      <c r="D109" s="76">
        <f t="shared" ref="D109" si="12">SUM(D110:D117)</f>
        <v>116594.36</v>
      </c>
      <c r="E109" s="76">
        <f t="shared" ref="E109" si="13">SUM(E110:E117)</f>
        <v>121200</v>
      </c>
      <c r="F109" s="118">
        <f>SUM(F110:F117)</f>
        <v>132735</v>
      </c>
      <c r="G109" s="118">
        <f>SUM(G110:G117)</f>
        <v>132735</v>
      </c>
      <c r="H109" s="118">
        <f>SUM(H110:H117)</f>
        <v>132735</v>
      </c>
      <c r="I109" s="118">
        <f>SUM(I110:I117)</f>
        <v>132735</v>
      </c>
    </row>
    <row r="110" spans="1:9" x14ac:dyDescent="0.3">
      <c r="A110" s="28"/>
      <c r="B110" s="56">
        <v>621</v>
      </c>
      <c r="C110" s="43" t="s">
        <v>146</v>
      </c>
      <c r="D110" s="152">
        <v>109494.36</v>
      </c>
      <c r="E110" s="152">
        <v>114100</v>
      </c>
      <c r="F110" s="152">
        <v>125635</v>
      </c>
      <c r="G110" s="152">
        <v>125635</v>
      </c>
      <c r="H110" s="152">
        <v>125635</v>
      </c>
      <c r="I110" s="152">
        <v>125635</v>
      </c>
    </row>
    <row r="111" spans="1:9" x14ac:dyDescent="0.3">
      <c r="A111" s="28"/>
      <c r="B111" s="56">
        <v>625001</v>
      </c>
      <c r="C111" s="43" t="s">
        <v>258</v>
      </c>
      <c r="D111" s="152"/>
      <c r="E111" s="152"/>
      <c r="F111" s="152"/>
      <c r="G111" s="152"/>
      <c r="H111" s="152"/>
      <c r="I111" s="152"/>
    </row>
    <row r="112" spans="1:9" x14ac:dyDescent="0.3">
      <c r="A112" s="28"/>
      <c r="B112" s="56">
        <v>625002</v>
      </c>
      <c r="C112" s="43" t="s">
        <v>259</v>
      </c>
      <c r="D112" s="152"/>
      <c r="E112" s="152"/>
      <c r="F112" s="152"/>
      <c r="G112" s="152"/>
      <c r="H112" s="152"/>
      <c r="I112" s="152"/>
    </row>
    <row r="113" spans="1:9" x14ac:dyDescent="0.3">
      <c r="A113" s="28"/>
      <c r="B113" s="56">
        <v>625003</v>
      </c>
      <c r="C113" s="43" t="s">
        <v>260</v>
      </c>
      <c r="D113" s="152"/>
      <c r="E113" s="152"/>
      <c r="F113" s="152"/>
      <c r="G113" s="152"/>
      <c r="H113" s="152"/>
      <c r="I113" s="152"/>
    </row>
    <row r="114" spans="1:9" x14ac:dyDescent="0.3">
      <c r="A114" s="28"/>
      <c r="B114" s="56">
        <v>625004</v>
      </c>
      <c r="C114" s="43" t="s">
        <v>261</v>
      </c>
      <c r="D114" s="152"/>
      <c r="E114" s="152"/>
      <c r="F114" s="152"/>
      <c r="G114" s="152"/>
      <c r="H114" s="152"/>
      <c r="I114" s="152"/>
    </row>
    <row r="115" spans="1:9" x14ac:dyDescent="0.3">
      <c r="A115" s="28"/>
      <c r="B115" s="56">
        <v>625005</v>
      </c>
      <c r="C115" s="43" t="s">
        <v>262</v>
      </c>
      <c r="D115" s="152"/>
      <c r="E115" s="152"/>
      <c r="F115" s="152"/>
      <c r="G115" s="152"/>
      <c r="H115" s="152"/>
      <c r="I115" s="152"/>
    </row>
    <row r="116" spans="1:9" x14ac:dyDescent="0.3">
      <c r="A116" s="28"/>
      <c r="B116" s="56">
        <v>625007</v>
      </c>
      <c r="C116" s="43" t="s">
        <v>263</v>
      </c>
      <c r="D116" s="152"/>
      <c r="E116" s="152"/>
      <c r="F116" s="152"/>
      <c r="G116" s="152"/>
      <c r="H116" s="152"/>
      <c r="I116" s="152"/>
    </row>
    <row r="117" spans="1:9" x14ac:dyDescent="0.3">
      <c r="A117" s="28"/>
      <c r="B117" s="56">
        <v>627</v>
      </c>
      <c r="C117" s="43" t="s">
        <v>28</v>
      </c>
      <c r="D117" s="117">
        <v>7100</v>
      </c>
      <c r="E117" s="78">
        <v>7100</v>
      </c>
      <c r="F117" s="117">
        <v>7100</v>
      </c>
      <c r="G117" s="117">
        <v>7100</v>
      </c>
      <c r="H117" s="117">
        <v>7100</v>
      </c>
      <c r="I117" s="117">
        <v>7100</v>
      </c>
    </row>
    <row r="118" spans="1:9" x14ac:dyDescent="0.3">
      <c r="A118" s="13"/>
      <c r="B118" s="64">
        <v>631001</v>
      </c>
      <c r="C118" s="64" t="s">
        <v>265</v>
      </c>
      <c r="D118" s="106">
        <v>100</v>
      </c>
      <c r="E118" s="77">
        <v>150</v>
      </c>
      <c r="F118" s="127">
        <v>100</v>
      </c>
      <c r="G118" s="106">
        <v>100</v>
      </c>
      <c r="H118" s="106">
        <v>100</v>
      </c>
      <c r="I118" s="127">
        <v>200</v>
      </c>
    </row>
    <row r="119" spans="1:9" x14ac:dyDescent="0.3">
      <c r="A119" s="13"/>
      <c r="B119" s="64">
        <v>632</v>
      </c>
      <c r="C119" s="65" t="s">
        <v>266</v>
      </c>
      <c r="D119" s="63">
        <f t="shared" ref="D119:I119" si="14">D120+D129+D137+D149+D152</f>
        <v>86960</v>
      </c>
      <c r="E119" s="63">
        <f t="shared" si="14"/>
        <v>111360</v>
      </c>
      <c r="F119" s="63">
        <f t="shared" si="14"/>
        <v>109610</v>
      </c>
      <c r="G119" s="63">
        <f t="shared" si="14"/>
        <v>109610</v>
      </c>
      <c r="H119" s="63">
        <f t="shared" si="14"/>
        <v>109610</v>
      </c>
      <c r="I119" s="63">
        <f t="shared" si="14"/>
        <v>109610</v>
      </c>
    </row>
    <row r="120" spans="1:9" x14ac:dyDescent="0.3">
      <c r="A120" s="3"/>
      <c r="B120" s="31">
        <v>632001</v>
      </c>
      <c r="C120" s="28" t="s">
        <v>84</v>
      </c>
      <c r="D120" s="29">
        <f t="shared" ref="D120:I120" si="15">SUM(D121:D128)</f>
        <v>35300</v>
      </c>
      <c r="E120" s="29">
        <f t="shared" si="15"/>
        <v>56650</v>
      </c>
      <c r="F120" s="113">
        <f t="shared" si="15"/>
        <v>51300</v>
      </c>
      <c r="G120" s="113">
        <f t="shared" si="15"/>
        <v>51300</v>
      </c>
      <c r="H120" s="113">
        <f t="shared" si="15"/>
        <v>51300</v>
      </c>
      <c r="I120" s="113">
        <f t="shared" si="15"/>
        <v>51300</v>
      </c>
    </row>
    <row r="121" spans="1:9" x14ac:dyDescent="0.3">
      <c r="A121" s="25"/>
      <c r="B121" s="56">
        <v>632001</v>
      </c>
      <c r="C121" s="43" t="s">
        <v>96</v>
      </c>
      <c r="D121" s="78">
        <v>23000</v>
      </c>
      <c r="E121" s="78">
        <v>40000</v>
      </c>
      <c r="F121" s="60">
        <v>37000</v>
      </c>
      <c r="G121" s="78">
        <v>37000</v>
      </c>
      <c r="H121" s="78">
        <v>37000</v>
      </c>
      <c r="I121" s="60">
        <v>34700</v>
      </c>
    </row>
    <row r="122" spans="1:9" x14ac:dyDescent="0.3">
      <c r="A122" s="25"/>
      <c r="B122" s="56" t="s">
        <v>267</v>
      </c>
      <c r="C122" s="43" t="s">
        <v>85</v>
      </c>
      <c r="D122" s="78">
        <v>600</v>
      </c>
      <c r="E122" s="78">
        <v>350</v>
      </c>
      <c r="F122" s="60">
        <v>600</v>
      </c>
      <c r="G122" s="78">
        <v>600</v>
      </c>
      <c r="H122" s="78">
        <v>600</v>
      </c>
      <c r="I122" s="60">
        <v>400</v>
      </c>
    </row>
    <row r="123" spans="1:9" x14ac:dyDescent="0.3">
      <c r="A123" s="25"/>
      <c r="B123" s="56" t="s">
        <v>269</v>
      </c>
      <c r="C123" s="43" t="s">
        <v>86</v>
      </c>
      <c r="D123" s="78">
        <v>1400</v>
      </c>
      <c r="E123" s="78">
        <v>2000</v>
      </c>
      <c r="F123" s="60">
        <v>1700</v>
      </c>
      <c r="G123" s="78">
        <v>1700</v>
      </c>
      <c r="H123" s="78">
        <v>1700</v>
      </c>
      <c r="I123" s="60">
        <v>2200</v>
      </c>
    </row>
    <row r="124" spans="1:9" x14ac:dyDescent="0.3">
      <c r="A124" s="25"/>
      <c r="B124" s="56" t="s">
        <v>271</v>
      </c>
      <c r="C124" s="43" t="s">
        <v>455</v>
      </c>
      <c r="D124" s="78">
        <v>3000</v>
      </c>
      <c r="E124" s="78">
        <v>5200</v>
      </c>
      <c r="F124" s="60">
        <v>4400</v>
      </c>
      <c r="G124" s="78">
        <v>4400</v>
      </c>
      <c r="H124" s="78">
        <v>4400</v>
      </c>
      <c r="I124" s="60">
        <v>5400</v>
      </c>
    </row>
    <row r="125" spans="1:9" x14ac:dyDescent="0.3">
      <c r="A125" s="25"/>
      <c r="B125" s="56" t="s">
        <v>272</v>
      </c>
      <c r="C125" s="43" t="s">
        <v>87</v>
      </c>
      <c r="D125" s="78">
        <v>2700</v>
      </c>
      <c r="E125" s="78">
        <v>3000</v>
      </c>
      <c r="F125" s="60">
        <v>2700</v>
      </c>
      <c r="G125" s="78">
        <v>2700</v>
      </c>
      <c r="H125" s="78">
        <v>2700</v>
      </c>
      <c r="I125" s="60">
        <v>3000</v>
      </c>
    </row>
    <row r="126" spans="1:9" x14ac:dyDescent="0.3">
      <c r="A126" s="25"/>
      <c r="B126" s="56" t="s">
        <v>284</v>
      </c>
      <c r="C126" s="43" t="s">
        <v>88</v>
      </c>
      <c r="D126" s="78">
        <v>2000</v>
      </c>
      <c r="E126" s="78">
        <v>3000</v>
      </c>
      <c r="F126" s="60">
        <v>2300</v>
      </c>
      <c r="G126" s="78">
        <v>2300</v>
      </c>
      <c r="H126" s="78">
        <v>2300</v>
      </c>
      <c r="I126" s="60">
        <v>2500</v>
      </c>
    </row>
    <row r="127" spans="1:9" x14ac:dyDescent="0.3">
      <c r="A127" s="25"/>
      <c r="B127" s="56" t="s">
        <v>283</v>
      </c>
      <c r="C127" s="43" t="s">
        <v>89</v>
      </c>
      <c r="D127" s="78">
        <v>600</v>
      </c>
      <c r="E127" s="78">
        <v>600</v>
      </c>
      <c r="F127" s="60">
        <v>600</v>
      </c>
      <c r="G127" s="78">
        <v>600</v>
      </c>
      <c r="H127" s="78">
        <v>600</v>
      </c>
      <c r="I127" s="78">
        <v>600</v>
      </c>
    </row>
    <row r="128" spans="1:9" x14ac:dyDescent="0.3">
      <c r="A128" s="25"/>
      <c r="B128" s="56" t="s">
        <v>286</v>
      </c>
      <c r="C128" s="43" t="s">
        <v>90</v>
      </c>
      <c r="D128" s="78">
        <v>2000</v>
      </c>
      <c r="E128" s="78">
        <v>2500</v>
      </c>
      <c r="F128" s="60">
        <v>2000</v>
      </c>
      <c r="G128" s="78">
        <v>2000</v>
      </c>
      <c r="H128" s="78">
        <v>2000</v>
      </c>
      <c r="I128" s="60">
        <v>2500</v>
      </c>
    </row>
    <row r="129" spans="1:9" x14ac:dyDescent="0.3">
      <c r="A129" s="3"/>
      <c r="B129" s="31">
        <v>632001</v>
      </c>
      <c r="C129" s="31" t="s">
        <v>91</v>
      </c>
      <c r="D129" s="29">
        <f t="shared" ref="D129:I129" si="16">SUM(D130:D136)</f>
        <v>25360</v>
      </c>
      <c r="E129" s="29">
        <f t="shared" si="16"/>
        <v>24060</v>
      </c>
      <c r="F129" s="113">
        <f t="shared" si="16"/>
        <v>26060</v>
      </c>
      <c r="G129" s="113">
        <f t="shared" si="16"/>
        <v>26060</v>
      </c>
      <c r="H129" s="113">
        <f t="shared" si="16"/>
        <v>26060</v>
      </c>
      <c r="I129" s="113">
        <f t="shared" si="16"/>
        <v>26060</v>
      </c>
    </row>
    <row r="130" spans="1:9" x14ac:dyDescent="0.3">
      <c r="A130" s="25"/>
      <c r="B130" s="56" t="s">
        <v>268</v>
      </c>
      <c r="C130" s="43" t="s">
        <v>85</v>
      </c>
      <c r="D130" s="78">
        <v>4000</v>
      </c>
      <c r="E130" s="78">
        <v>4000</v>
      </c>
      <c r="F130" s="60">
        <v>4000</v>
      </c>
      <c r="G130" s="78">
        <v>4000</v>
      </c>
      <c r="H130" s="78">
        <v>4000</v>
      </c>
      <c r="I130" s="78">
        <v>4000</v>
      </c>
    </row>
    <row r="131" spans="1:9" x14ac:dyDescent="0.3">
      <c r="A131" s="25"/>
      <c r="B131" s="56" t="s">
        <v>270</v>
      </c>
      <c r="C131" s="43" t="s">
        <v>86</v>
      </c>
      <c r="D131" s="78">
        <v>1500</v>
      </c>
      <c r="E131" s="78">
        <v>2100</v>
      </c>
      <c r="F131" s="60">
        <v>1900</v>
      </c>
      <c r="G131" s="78">
        <v>1900</v>
      </c>
      <c r="H131" s="78">
        <v>1900</v>
      </c>
      <c r="I131" s="60">
        <v>2000</v>
      </c>
    </row>
    <row r="132" spans="1:9" x14ac:dyDescent="0.3">
      <c r="A132" s="25"/>
      <c r="B132" s="56" t="s">
        <v>273</v>
      </c>
      <c r="C132" s="43" t="s">
        <v>87</v>
      </c>
      <c r="D132" s="78">
        <v>8000</v>
      </c>
      <c r="E132" s="78">
        <v>6600</v>
      </c>
      <c r="F132" s="60">
        <v>8000</v>
      </c>
      <c r="G132" s="78">
        <v>8000</v>
      </c>
      <c r="H132" s="78">
        <v>8000</v>
      </c>
      <c r="I132" s="78">
        <v>8000</v>
      </c>
    </row>
    <row r="133" spans="1:9" x14ac:dyDescent="0.3">
      <c r="A133" s="25"/>
      <c r="B133" s="56" t="s">
        <v>274</v>
      </c>
      <c r="C133" s="43" t="s">
        <v>88</v>
      </c>
      <c r="D133" s="78">
        <v>4200</v>
      </c>
      <c r="E133" s="78">
        <v>5000</v>
      </c>
      <c r="F133" s="60">
        <v>4500</v>
      </c>
      <c r="G133" s="78">
        <v>4500</v>
      </c>
      <c r="H133" s="78">
        <v>4500</v>
      </c>
      <c r="I133" s="78">
        <v>4500</v>
      </c>
    </row>
    <row r="134" spans="1:9" x14ac:dyDescent="0.3">
      <c r="A134" s="25"/>
      <c r="B134" s="56" t="s">
        <v>285</v>
      </c>
      <c r="C134" s="43" t="s">
        <v>89</v>
      </c>
      <c r="D134" s="78">
        <v>2100</v>
      </c>
      <c r="E134" s="78">
        <v>2100</v>
      </c>
      <c r="F134" s="60">
        <v>2100</v>
      </c>
      <c r="G134" s="78">
        <v>2100</v>
      </c>
      <c r="H134" s="78">
        <v>2100</v>
      </c>
      <c r="I134" s="78">
        <v>2100</v>
      </c>
    </row>
    <row r="135" spans="1:9" x14ac:dyDescent="0.3">
      <c r="A135" s="25"/>
      <c r="B135" s="56" t="s">
        <v>287</v>
      </c>
      <c r="C135" s="43" t="s">
        <v>90</v>
      </c>
      <c r="D135" s="78">
        <v>5500</v>
      </c>
      <c r="E135" s="78">
        <v>4200</v>
      </c>
      <c r="F135" s="60">
        <v>5500</v>
      </c>
      <c r="G135" s="78">
        <v>5500</v>
      </c>
      <c r="H135" s="78">
        <v>5500</v>
      </c>
      <c r="I135" s="60">
        <v>5400</v>
      </c>
    </row>
    <row r="136" spans="1:9" x14ac:dyDescent="0.3">
      <c r="A136" s="25"/>
      <c r="B136" s="56" t="s">
        <v>275</v>
      </c>
      <c r="C136" s="43" t="s">
        <v>92</v>
      </c>
      <c r="D136" s="78">
        <v>60</v>
      </c>
      <c r="E136" s="78">
        <v>60</v>
      </c>
      <c r="F136" s="60">
        <v>60</v>
      </c>
      <c r="G136" s="78">
        <v>60</v>
      </c>
      <c r="H136" s="78">
        <v>60</v>
      </c>
      <c r="I136" s="78">
        <v>60</v>
      </c>
    </row>
    <row r="137" spans="1:9" x14ac:dyDescent="0.3">
      <c r="A137" s="28"/>
      <c r="B137" s="31">
        <v>632002</v>
      </c>
      <c r="C137" s="31" t="s">
        <v>93</v>
      </c>
      <c r="D137" s="29">
        <f t="shared" ref="D137:I137" si="17">SUM(D138:D148)</f>
        <v>18500</v>
      </c>
      <c r="E137" s="29">
        <f t="shared" si="17"/>
        <v>23400</v>
      </c>
      <c r="F137" s="113">
        <f t="shared" si="17"/>
        <v>24450</v>
      </c>
      <c r="G137" s="113">
        <f t="shared" si="17"/>
        <v>24450</v>
      </c>
      <c r="H137" s="113">
        <f t="shared" si="17"/>
        <v>24450</v>
      </c>
      <c r="I137" s="113">
        <f t="shared" si="17"/>
        <v>24450</v>
      </c>
    </row>
    <row r="138" spans="1:9" x14ac:dyDescent="0.3">
      <c r="A138" s="26"/>
      <c r="B138" s="56">
        <v>632002</v>
      </c>
      <c r="C138" s="43" t="s">
        <v>93</v>
      </c>
      <c r="D138" s="90">
        <v>11500</v>
      </c>
      <c r="E138" s="90">
        <v>15000</v>
      </c>
      <c r="F138" s="128">
        <v>16000</v>
      </c>
      <c r="G138" s="90">
        <v>16000</v>
      </c>
      <c r="H138" s="90">
        <v>16000</v>
      </c>
      <c r="I138" s="90">
        <v>16000</v>
      </c>
    </row>
    <row r="139" spans="1:9" x14ac:dyDescent="0.3">
      <c r="A139" s="25"/>
      <c r="B139" s="56" t="s">
        <v>276</v>
      </c>
      <c r="C139" s="43" t="s">
        <v>85</v>
      </c>
      <c r="D139" s="78">
        <v>500</v>
      </c>
      <c r="E139" s="78">
        <v>500</v>
      </c>
      <c r="F139" s="60">
        <v>500</v>
      </c>
      <c r="G139" s="78">
        <v>500</v>
      </c>
      <c r="H139" s="78">
        <v>500</v>
      </c>
      <c r="I139" s="78">
        <v>500</v>
      </c>
    </row>
    <row r="140" spans="1:9" x14ac:dyDescent="0.3">
      <c r="A140" s="25"/>
      <c r="B140" s="56"/>
      <c r="C140" s="43" t="s">
        <v>514</v>
      </c>
      <c r="D140" s="78">
        <v>400</v>
      </c>
      <c r="E140" s="78">
        <v>400</v>
      </c>
      <c r="F140" s="60">
        <v>400</v>
      </c>
      <c r="G140" s="78">
        <v>400</v>
      </c>
      <c r="H140" s="78">
        <v>400</v>
      </c>
      <c r="I140" s="78">
        <v>400</v>
      </c>
    </row>
    <row r="141" spans="1:9" x14ac:dyDescent="0.3">
      <c r="A141" s="25"/>
      <c r="B141" s="56" t="s">
        <v>277</v>
      </c>
      <c r="C141" s="43" t="s">
        <v>87</v>
      </c>
      <c r="D141" s="78">
        <v>1150</v>
      </c>
      <c r="E141" s="78">
        <v>900</v>
      </c>
      <c r="F141" s="60">
        <v>1150</v>
      </c>
      <c r="G141" s="78">
        <v>1150</v>
      </c>
      <c r="H141" s="78">
        <v>1150</v>
      </c>
      <c r="I141" s="78">
        <v>1150</v>
      </c>
    </row>
    <row r="142" spans="1:9" x14ac:dyDescent="0.3">
      <c r="A142" s="25"/>
      <c r="B142" s="56" t="s">
        <v>454</v>
      </c>
      <c r="C142" s="43" t="s">
        <v>455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  <c r="I142" s="78">
        <v>0</v>
      </c>
    </row>
    <row r="143" spans="1:9" x14ac:dyDescent="0.3">
      <c r="A143" s="25"/>
      <c r="B143" s="56" t="s">
        <v>278</v>
      </c>
      <c r="C143" s="43" t="s">
        <v>88</v>
      </c>
      <c r="D143" s="78">
        <v>900</v>
      </c>
      <c r="E143" s="78">
        <v>900</v>
      </c>
      <c r="F143" s="60">
        <v>900</v>
      </c>
      <c r="G143" s="78">
        <v>900</v>
      </c>
      <c r="H143" s="78">
        <v>900</v>
      </c>
      <c r="I143" s="78">
        <v>900</v>
      </c>
    </row>
    <row r="144" spans="1:9" x14ac:dyDescent="0.3">
      <c r="A144" s="25"/>
      <c r="B144" s="56" t="s">
        <v>288</v>
      </c>
      <c r="C144" s="43" t="s">
        <v>89</v>
      </c>
      <c r="D144" s="78">
        <v>300</v>
      </c>
      <c r="E144" s="78">
        <v>200</v>
      </c>
      <c r="F144" s="60">
        <v>300</v>
      </c>
      <c r="G144" s="78">
        <v>300</v>
      </c>
      <c r="H144" s="78">
        <v>300</v>
      </c>
      <c r="I144" s="78">
        <v>300</v>
      </c>
    </row>
    <row r="145" spans="1:9" x14ac:dyDescent="0.3">
      <c r="A145" s="25"/>
      <c r="B145" s="56" t="s">
        <v>289</v>
      </c>
      <c r="C145" s="43" t="s">
        <v>90</v>
      </c>
      <c r="D145" s="78">
        <v>250</v>
      </c>
      <c r="E145" s="78">
        <v>2000</v>
      </c>
      <c r="F145" s="60">
        <v>1700</v>
      </c>
      <c r="G145" s="78">
        <v>1700</v>
      </c>
      <c r="H145" s="78">
        <v>1700</v>
      </c>
      <c r="I145" s="78">
        <v>1700</v>
      </c>
    </row>
    <row r="146" spans="1:9" x14ac:dyDescent="0.3">
      <c r="A146" s="25"/>
      <c r="B146" s="56" t="s">
        <v>281</v>
      </c>
      <c r="C146" s="43" t="s">
        <v>92</v>
      </c>
      <c r="D146" s="78">
        <v>3200</v>
      </c>
      <c r="E146" s="78">
        <v>3200</v>
      </c>
      <c r="F146" s="60">
        <v>3200</v>
      </c>
      <c r="G146" s="78">
        <v>3200</v>
      </c>
      <c r="H146" s="78">
        <v>3200</v>
      </c>
      <c r="I146" s="78">
        <v>3200</v>
      </c>
    </row>
    <row r="147" spans="1:9" x14ac:dyDescent="0.3">
      <c r="A147" s="25"/>
      <c r="B147" s="56" t="s">
        <v>279</v>
      </c>
      <c r="C147" s="43" t="s">
        <v>94</v>
      </c>
      <c r="D147" s="78">
        <v>200</v>
      </c>
      <c r="E147" s="78">
        <v>200</v>
      </c>
      <c r="F147" s="60">
        <v>200</v>
      </c>
      <c r="G147" s="78">
        <v>200</v>
      </c>
      <c r="H147" s="78">
        <v>200</v>
      </c>
      <c r="I147" s="78">
        <v>200</v>
      </c>
    </row>
    <row r="148" spans="1:9" x14ac:dyDescent="0.3">
      <c r="A148" s="25"/>
      <c r="B148" s="56" t="s">
        <v>280</v>
      </c>
      <c r="C148" s="43" t="s">
        <v>95</v>
      </c>
      <c r="D148" s="78">
        <v>100</v>
      </c>
      <c r="E148" s="78">
        <v>100</v>
      </c>
      <c r="F148" s="60">
        <v>100</v>
      </c>
      <c r="G148" s="78">
        <v>100</v>
      </c>
      <c r="H148" s="78">
        <v>100</v>
      </c>
      <c r="I148" s="78">
        <v>100</v>
      </c>
    </row>
    <row r="149" spans="1:9" x14ac:dyDescent="0.3">
      <c r="A149" s="28"/>
      <c r="B149" s="31">
        <v>632003</v>
      </c>
      <c r="C149" s="31" t="s">
        <v>97</v>
      </c>
      <c r="D149" s="29">
        <f t="shared" ref="D149:I149" si="18">SUM(D150:D151)</f>
        <v>4800</v>
      </c>
      <c r="E149" s="29">
        <f t="shared" si="18"/>
        <v>4250</v>
      </c>
      <c r="F149" s="113">
        <f t="shared" si="18"/>
        <v>4800</v>
      </c>
      <c r="G149" s="113">
        <f t="shared" si="18"/>
        <v>4800</v>
      </c>
      <c r="H149" s="113">
        <f t="shared" si="18"/>
        <v>4800</v>
      </c>
      <c r="I149" s="113">
        <f t="shared" si="18"/>
        <v>4800</v>
      </c>
    </row>
    <row r="150" spans="1:9" x14ac:dyDescent="0.3">
      <c r="A150" s="25"/>
      <c r="B150" s="56">
        <v>632003</v>
      </c>
      <c r="C150" s="43" t="s">
        <v>97</v>
      </c>
      <c r="D150" s="78">
        <v>4200</v>
      </c>
      <c r="E150" s="78">
        <v>3800</v>
      </c>
      <c r="F150" s="60">
        <v>4200</v>
      </c>
      <c r="G150" s="78">
        <v>4200</v>
      </c>
      <c r="H150" s="78">
        <v>4200</v>
      </c>
      <c r="I150" s="78">
        <v>4200</v>
      </c>
    </row>
    <row r="151" spans="1:9" x14ac:dyDescent="0.3">
      <c r="A151" s="25"/>
      <c r="B151" s="56" t="s">
        <v>282</v>
      </c>
      <c r="C151" s="43" t="s">
        <v>98</v>
      </c>
      <c r="D151" s="78">
        <v>600</v>
      </c>
      <c r="E151" s="78">
        <v>450</v>
      </c>
      <c r="F151" s="60">
        <v>600</v>
      </c>
      <c r="G151" s="78">
        <v>600</v>
      </c>
      <c r="H151" s="78">
        <v>600</v>
      </c>
      <c r="I151" s="78">
        <v>600</v>
      </c>
    </row>
    <row r="152" spans="1:9" x14ac:dyDescent="0.3">
      <c r="A152" s="3"/>
      <c r="B152" s="31">
        <v>632005</v>
      </c>
      <c r="C152" s="31" t="s">
        <v>99</v>
      </c>
      <c r="D152" s="110">
        <v>3000</v>
      </c>
      <c r="E152" s="108">
        <v>3000</v>
      </c>
      <c r="F152" s="125">
        <v>3000</v>
      </c>
      <c r="G152" s="110">
        <v>3000</v>
      </c>
      <c r="H152" s="110">
        <v>3000</v>
      </c>
      <c r="I152" s="110">
        <v>3000</v>
      </c>
    </row>
    <row r="153" spans="1:9" x14ac:dyDescent="0.3">
      <c r="A153" s="3"/>
      <c r="B153" s="64">
        <v>633</v>
      </c>
      <c r="C153" s="66" t="s">
        <v>290</v>
      </c>
      <c r="D153" s="63">
        <f t="shared" ref="D153:I153" si="19">SUM(D154:D159)+SUM(D170:D173)</f>
        <v>44900</v>
      </c>
      <c r="E153" s="63">
        <f t="shared" si="19"/>
        <v>54100</v>
      </c>
      <c r="F153" s="63">
        <f t="shared" si="19"/>
        <v>46778.33</v>
      </c>
      <c r="G153" s="63">
        <f t="shared" si="19"/>
        <v>52600</v>
      </c>
      <c r="H153" s="63">
        <f t="shared" si="19"/>
        <v>52600</v>
      </c>
      <c r="I153" s="63">
        <f t="shared" si="19"/>
        <v>59400</v>
      </c>
    </row>
    <row r="154" spans="1:9" x14ac:dyDescent="0.3">
      <c r="A154" s="3"/>
      <c r="B154" s="31">
        <v>633001</v>
      </c>
      <c r="C154" s="31" t="s">
        <v>100</v>
      </c>
      <c r="D154" s="110">
        <v>1000</v>
      </c>
      <c r="E154" s="108">
        <v>500</v>
      </c>
      <c r="F154" s="125">
        <v>1000</v>
      </c>
      <c r="G154" s="110">
        <v>2000</v>
      </c>
      <c r="H154" s="110">
        <v>2000</v>
      </c>
      <c r="I154" s="110">
        <v>2000</v>
      </c>
    </row>
    <row r="155" spans="1:9" x14ac:dyDescent="0.3">
      <c r="A155" s="3"/>
      <c r="B155" s="31">
        <v>633002</v>
      </c>
      <c r="C155" s="31" t="s">
        <v>101</v>
      </c>
      <c r="D155" s="110">
        <v>1000</v>
      </c>
      <c r="E155" s="108">
        <v>1000</v>
      </c>
      <c r="F155" s="125">
        <v>1000</v>
      </c>
      <c r="G155" s="110">
        <v>3000</v>
      </c>
      <c r="H155" s="110">
        <v>3000</v>
      </c>
      <c r="I155" s="110">
        <v>3000</v>
      </c>
    </row>
    <row r="156" spans="1:9" x14ac:dyDescent="0.3">
      <c r="A156" s="3"/>
      <c r="B156" s="31">
        <v>633003</v>
      </c>
      <c r="C156" s="31" t="s">
        <v>102</v>
      </c>
      <c r="D156" s="110">
        <v>300</v>
      </c>
      <c r="E156" s="108">
        <v>300</v>
      </c>
      <c r="F156" s="125">
        <v>300</v>
      </c>
      <c r="G156" s="110">
        <v>300</v>
      </c>
      <c r="H156" s="110">
        <v>300</v>
      </c>
      <c r="I156" s="110">
        <v>300</v>
      </c>
    </row>
    <row r="157" spans="1:9" x14ac:dyDescent="0.3">
      <c r="A157" s="3"/>
      <c r="B157" s="31">
        <v>633004</v>
      </c>
      <c r="C157" s="31" t="s">
        <v>103</v>
      </c>
      <c r="D157" s="110">
        <v>500</v>
      </c>
      <c r="E157" s="108">
        <v>500</v>
      </c>
      <c r="F157" s="125">
        <v>500</v>
      </c>
      <c r="G157" s="110">
        <v>500</v>
      </c>
      <c r="H157" s="110">
        <v>500</v>
      </c>
      <c r="I157" s="110">
        <v>500</v>
      </c>
    </row>
    <row r="158" spans="1:9" x14ac:dyDescent="0.3">
      <c r="A158" s="3"/>
      <c r="B158" s="31">
        <v>633005</v>
      </c>
      <c r="C158" s="31" t="s">
        <v>512</v>
      </c>
      <c r="D158" s="110">
        <v>0</v>
      </c>
      <c r="E158" s="108">
        <v>0</v>
      </c>
      <c r="F158" s="110">
        <v>0</v>
      </c>
      <c r="G158" s="110">
        <v>1000</v>
      </c>
      <c r="H158" s="110">
        <v>1000</v>
      </c>
      <c r="I158" s="110">
        <v>1000</v>
      </c>
    </row>
    <row r="159" spans="1:9" x14ac:dyDescent="0.3">
      <c r="A159" s="3"/>
      <c r="B159" s="31">
        <v>633006</v>
      </c>
      <c r="C159" s="31" t="s">
        <v>104</v>
      </c>
      <c r="D159" s="29">
        <f t="shared" ref="D159:I159" si="20">SUM(D160:D169)</f>
        <v>37200</v>
      </c>
      <c r="E159" s="29">
        <f t="shared" si="20"/>
        <v>45500</v>
      </c>
      <c r="F159" s="113">
        <f t="shared" si="20"/>
        <v>38178.33</v>
      </c>
      <c r="G159" s="113">
        <f t="shared" si="20"/>
        <v>37200</v>
      </c>
      <c r="H159" s="113">
        <f t="shared" si="20"/>
        <v>37200</v>
      </c>
      <c r="I159" s="113">
        <f t="shared" si="20"/>
        <v>43700</v>
      </c>
    </row>
    <row r="160" spans="1:9" x14ac:dyDescent="0.3">
      <c r="A160" s="3"/>
      <c r="B160" s="56">
        <v>633006</v>
      </c>
      <c r="C160" s="43" t="s">
        <v>104</v>
      </c>
      <c r="D160" s="78">
        <v>30000</v>
      </c>
      <c r="E160" s="78">
        <v>40000</v>
      </c>
      <c r="F160" s="60">
        <v>30978.33</v>
      </c>
      <c r="G160" s="78">
        <v>30000</v>
      </c>
      <c r="H160" s="78">
        <v>30000</v>
      </c>
      <c r="I160" s="125">
        <v>35000</v>
      </c>
    </row>
    <row r="161" spans="1:9" x14ac:dyDescent="0.3">
      <c r="A161" s="3"/>
      <c r="B161" s="56" t="s">
        <v>294</v>
      </c>
      <c r="C161" s="43" t="s">
        <v>107</v>
      </c>
      <c r="D161" s="78">
        <v>1000</v>
      </c>
      <c r="E161" s="78">
        <v>200</v>
      </c>
      <c r="F161" s="60">
        <v>1000</v>
      </c>
      <c r="G161" s="78">
        <v>1000</v>
      </c>
      <c r="H161" s="78">
        <v>1000</v>
      </c>
      <c r="I161" s="125">
        <v>2500</v>
      </c>
    </row>
    <row r="162" spans="1:9" x14ac:dyDescent="0.3">
      <c r="A162" s="3"/>
      <c r="B162" s="56" t="s">
        <v>297</v>
      </c>
      <c r="C162" s="43" t="s">
        <v>111</v>
      </c>
      <c r="D162" s="78">
        <v>0</v>
      </c>
      <c r="E162" s="78">
        <v>100</v>
      </c>
      <c r="F162" s="78">
        <v>0</v>
      </c>
      <c r="G162" s="78">
        <v>0</v>
      </c>
      <c r="H162" s="78">
        <v>0</v>
      </c>
      <c r="I162" s="78">
        <v>0</v>
      </c>
    </row>
    <row r="163" spans="1:9" x14ac:dyDescent="0.3">
      <c r="A163" s="3"/>
      <c r="B163" s="56" t="s">
        <v>291</v>
      </c>
      <c r="C163" s="43" t="s">
        <v>214</v>
      </c>
      <c r="D163" s="78">
        <v>1000</v>
      </c>
      <c r="E163" s="78">
        <v>900</v>
      </c>
      <c r="F163" s="60">
        <v>1000</v>
      </c>
      <c r="G163" s="78">
        <v>1000</v>
      </c>
      <c r="H163" s="78">
        <v>1000</v>
      </c>
      <c r="I163" s="78">
        <v>1000</v>
      </c>
    </row>
    <row r="164" spans="1:9" x14ac:dyDescent="0.3">
      <c r="A164" s="3"/>
      <c r="B164" s="56" t="s">
        <v>292</v>
      </c>
      <c r="C164" s="43" t="s">
        <v>105</v>
      </c>
      <c r="D164" s="78">
        <v>300</v>
      </c>
      <c r="E164" s="78">
        <v>300</v>
      </c>
      <c r="F164" s="60">
        <v>300</v>
      </c>
      <c r="G164" s="78">
        <v>300</v>
      </c>
      <c r="H164" s="78">
        <v>300</v>
      </c>
      <c r="I164" s="78">
        <v>300</v>
      </c>
    </row>
    <row r="165" spans="1:9" x14ac:dyDescent="0.3">
      <c r="A165" s="3"/>
      <c r="B165" s="56" t="s">
        <v>293</v>
      </c>
      <c r="C165" s="43" t="s">
        <v>106</v>
      </c>
      <c r="D165" s="78">
        <v>300</v>
      </c>
      <c r="E165" s="78">
        <v>500</v>
      </c>
      <c r="F165" s="60">
        <v>300</v>
      </c>
      <c r="G165" s="78">
        <v>300</v>
      </c>
      <c r="H165" s="78">
        <v>300</v>
      </c>
      <c r="I165" s="78">
        <v>300</v>
      </c>
    </row>
    <row r="166" spans="1:9" x14ac:dyDescent="0.3">
      <c r="A166" s="3"/>
      <c r="B166" s="56" t="s">
        <v>295</v>
      </c>
      <c r="C166" s="43" t="s">
        <v>108</v>
      </c>
      <c r="D166" s="78">
        <v>500</v>
      </c>
      <c r="E166" s="78">
        <v>500</v>
      </c>
      <c r="F166" s="60">
        <v>500</v>
      </c>
      <c r="G166" s="78">
        <v>500</v>
      </c>
      <c r="H166" s="78">
        <v>500</v>
      </c>
      <c r="I166" s="78">
        <v>500</v>
      </c>
    </row>
    <row r="167" spans="1:9" x14ac:dyDescent="0.3">
      <c r="A167" s="3"/>
      <c r="B167" s="56" t="s">
        <v>296</v>
      </c>
      <c r="C167" s="43" t="s">
        <v>215</v>
      </c>
      <c r="D167" s="78">
        <v>4100</v>
      </c>
      <c r="E167" s="78">
        <v>3000</v>
      </c>
      <c r="F167" s="60">
        <v>4100</v>
      </c>
      <c r="G167" s="78">
        <v>4100</v>
      </c>
      <c r="H167" s="78">
        <v>4100</v>
      </c>
      <c r="I167" s="78">
        <v>4100</v>
      </c>
    </row>
    <row r="168" spans="1:9" x14ac:dyDescent="0.3">
      <c r="A168" s="3"/>
      <c r="B168" s="56" t="s">
        <v>296</v>
      </c>
      <c r="C168" s="43" t="s">
        <v>109</v>
      </c>
      <c r="D168" s="78">
        <v>0</v>
      </c>
      <c r="E168" s="78">
        <v>0</v>
      </c>
      <c r="F168" s="78">
        <v>0</v>
      </c>
      <c r="G168" s="78">
        <v>0</v>
      </c>
      <c r="H168" s="78">
        <v>0</v>
      </c>
      <c r="I168" s="78">
        <v>0</v>
      </c>
    </row>
    <row r="169" spans="1:9" x14ac:dyDescent="0.3">
      <c r="A169" s="3"/>
      <c r="B169" s="56" t="s">
        <v>298</v>
      </c>
      <c r="C169" s="43" t="s">
        <v>110</v>
      </c>
      <c r="D169" s="78">
        <v>0</v>
      </c>
      <c r="E169" s="78">
        <v>0</v>
      </c>
      <c r="F169" s="78">
        <v>0</v>
      </c>
      <c r="G169" s="78">
        <v>0</v>
      </c>
      <c r="H169" s="78">
        <v>0</v>
      </c>
      <c r="I169" s="78">
        <v>0</v>
      </c>
    </row>
    <row r="170" spans="1:9" x14ac:dyDescent="0.3">
      <c r="A170" s="28"/>
      <c r="B170" s="31">
        <v>633009</v>
      </c>
      <c r="C170" s="31" t="s">
        <v>112</v>
      </c>
      <c r="D170" s="110">
        <v>500</v>
      </c>
      <c r="E170" s="108">
        <v>1200</v>
      </c>
      <c r="F170" s="125">
        <v>500</v>
      </c>
      <c r="G170" s="110">
        <v>500</v>
      </c>
      <c r="H170" s="110">
        <v>500</v>
      </c>
      <c r="I170" s="130">
        <v>800</v>
      </c>
    </row>
    <row r="171" spans="1:9" x14ac:dyDescent="0.3">
      <c r="A171" s="28"/>
      <c r="B171" s="31" t="s">
        <v>299</v>
      </c>
      <c r="C171" s="31" t="s">
        <v>113</v>
      </c>
      <c r="D171" s="29">
        <v>800</v>
      </c>
      <c r="E171" s="108">
        <v>500</v>
      </c>
      <c r="F171" s="125">
        <v>800</v>
      </c>
      <c r="G171" s="110">
        <v>800</v>
      </c>
      <c r="H171" s="110">
        <v>800</v>
      </c>
      <c r="I171" s="110">
        <v>800</v>
      </c>
    </row>
    <row r="172" spans="1:9" x14ac:dyDescent="0.3">
      <c r="A172" s="28"/>
      <c r="B172" s="31">
        <v>633010</v>
      </c>
      <c r="C172" s="31" t="s">
        <v>114</v>
      </c>
      <c r="D172" s="110">
        <v>2500</v>
      </c>
      <c r="E172" s="108">
        <v>2500</v>
      </c>
      <c r="F172" s="125">
        <v>2500</v>
      </c>
      <c r="G172" s="110">
        <v>2500</v>
      </c>
      <c r="H172" s="110">
        <v>2500</v>
      </c>
      <c r="I172" s="110">
        <v>2500</v>
      </c>
    </row>
    <row r="173" spans="1:9" x14ac:dyDescent="0.3">
      <c r="A173" s="28"/>
      <c r="B173" s="31">
        <v>633013</v>
      </c>
      <c r="C173" s="31" t="s">
        <v>115</v>
      </c>
      <c r="D173" s="29">
        <v>1100</v>
      </c>
      <c r="E173" s="108">
        <v>2100</v>
      </c>
      <c r="F173" s="125">
        <v>2000</v>
      </c>
      <c r="G173" s="110">
        <v>4800</v>
      </c>
      <c r="H173" s="110">
        <v>4800</v>
      </c>
      <c r="I173" s="110">
        <v>4800</v>
      </c>
    </row>
    <row r="174" spans="1:9" x14ac:dyDescent="0.3">
      <c r="A174" s="28"/>
      <c r="B174" s="64">
        <v>634</v>
      </c>
      <c r="C174" s="66" t="s">
        <v>300</v>
      </c>
      <c r="D174" s="63">
        <f t="shared" ref="D174:I174" si="21">SUM(D175:D179)</f>
        <v>8650</v>
      </c>
      <c r="E174" s="63">
        <f t="shared" si="21"/>
        <v>12550</v>
      </c>
      <c r="F174" s="63">
        <f t="shared" si="21"/>
        <v>12750</v>
      </c>
      <c r="G174" s="63">
        <f t="shared" si="21"/>
        <v>12750</v>
      </c>
      <c r="H174" s="63">
        <f t="shared" si="21"/>
        <v>12750</v>
      </c>
      <c r="I174" s="63">
        <f t="shared" si="21"/>
        <v>12750</v>
      </c>
    </row>
    <row r="175" spans="1:9" x14ac:dyDescent="0.3">
      <c r="A175" s="28"/>
      <c r="B175" s="31">
        <v>634001</v>
      </c>
      <c r="C175" s="34" t="s">
        <v>421</v>
      </c>
      <c r="D175" s="110">
        <v>2300</v>
      </c>
      <c r="E175" s="108">
        <v>2500</v>
      </c>
      <c r="F175" s="125">
        <v>2300</v>
      </c>
      <c r="G175" s="110">
        <v>2300</v>
      </c>
      <c r="H175" s="110">
        <v>2300</v>
      </c>
      <c r="I175" s="110">
        <v>2300</v>
      </c>
    </row>
    <row r="176" spans="1:9" x14ac:dyDescent="0.3">
      <c r="A176" s="28"/>
      <c r="B176" s="31">
        <v>634002</v>
      </c>
      <c r="C176" s="34" t="s">
        <v>116</v>
      </c>
      <c r="D176" s="110">
        <v>1500</v>
      </c>
      <c r="E176" s="108">
        <v>6000</v>
      </c>
      <c r="F176" s="125">
        <v>5600</v>
      </c>
      <c r="G176" s="110">
        <v>5600</v>
      </c>
      <c r="H176" s="110">
        <v>5600</v>
      </c>
      <c r="I176" s="125">
        <v>5590</v>
      </c>
    </row>
    <row r="177" spans="1:9" x14ac:dyDescent="0.3">
      <c r="A177" s="28"/>
      <c r="B177" s="31">
        <v>634003</v>
      </c>
      <c r="C177" s="34" t="s">
        <v>117</v>
      </c>
      <c r="D177" s="110">
        <v>4800</v>
      </c>
      <c r="E177" s="108">
        <v>4000</v>
      </c>
      <c r="F177" s="125">
        <v>4800</v>
      </c>
      <c r="G177" s="110">
        <v>4800</v>
      </c>
      <c r="H177" s="110">
        <v>4800</v>
      </c>
      <c r="I177" s="110">
        <v>4800</v>
      </c>
    </row>
    <row r="178" spans="1:9" x14ac:dyDescent="0.3">
      <c r="A178" s="28"/>
      <c r="B178" s="31">
        <v>634004</v>
      </c>
      <c r="C178" s="34" t="s">
        <v>118</v>
      </c>
      <c r="D178" s="110">
        <v>0</v>
      </c>
      <c r="E178" s="108">
        <v>0</v>
      </c>
      <c r="F178" s="110">
        <v>0</v>
      </c>
      <c r="G178" s="110">
        <v>0</v>
      </c>
      <c r="H178" s="110">
        <v>0</v>
      </c>
      <c r="I178" s="110">
        <v>0</v>
      </c>
    </row>
    <row r="179" spans="1:9" x14ac:dyDescent="0.3">
      <c r="A179" s="28"/>
      <c r="B179" s="31">
        <v>634005</v>
      </c>
      <c r="C179" s="34" t="s">
        <v>119</v>
      </c>
      <c r="D179" s="110">
        <v>50</v>
      </c>
      <c r="E179" s="108">
        <v>50</v>
      </c>
      <c r="F179" s="125">
        <v>50</v>
      </c>
      <c r="G179" s="110">
        <v>50</v>
      </c>
      <c r="H179" s="110">
        <v>50</v>
      </c>
      <c r="I179" s="125">
        <v>60</v>
      </c>
    </row>
    <row r="180" spans="1:9" x14ac:dyDescent="0.3">
      <c r="A180" s="27"/>
      <c r="B180" s="64">
        <v>635</v>
      </c>
      <c r="C180" s="66" t="s">
        <v>301</v>
      </c>
      <c r="D180" s="63">
        <f t="shared" ref="D180:I180" si="22">SUM(D181:D186)</f>
        <v>35700</v>
      </c>
      <c r="E180" s="63">
        <f t="shared" si="22"/>
        <v>60400.1</v>
      </c>
      <c r="F180" s="63">
        <f t="shared" si="22"/>
        <v>47800</v>
      </c>
      <c r="G180" s="63">
        <f t="shared" si="22"/>
        <v>57800</v>
      </c>
      <c r="H180" s="63">
        <f t="shared" si="22"/>
        <v>58789.19</v>
      </c>
      <c r="I180" s="63">
        <f t="shared" si="22"/>
        <v>23789.190000000002</v>
      </c>
    </row>
    <row r="181" spans="1:9" x14ac:dyDescent="0.3">
      <c r="A181" s="27"/>
      <c r="B181" s="31">
        <v>635002</v>
      </c>
      <c r="C181" s="34" t="s">
        <v>120</v>
      </c>
      <c r="D181" s="110">
        <v>200</v>
      </c>
      <c r="E181" s="108">
        <v>200</v>
      </c>
      <c r="F181" s="125">
        <v>200</v>
      </c>
      <c r="G181" s="110">
        <v>200</v>
      </c>
      <c r="H181" s="110">
        <v>200</v>
      </c>
      <c r="I181" s="110">
        <v>200</v>
      </c>
    </row>
    <row r="182" spans="1:9" x14ac:dyDescent="0.3">
      <c r="A182" s="27"/>
      <c r="B182" s="31">
        <v>635004</v>
      </c>
      <c r="C182" s="34" t="s">
        <v>124</v>
      </c>
      <c r="D182" s="110">
        <v>2000</v>
      </c>
      <c r="E182" s="108">
        <v>4500</v>
      </c>
      <c r="F182" s="125">
        <v>4100</v>
      </c>
      <c r="G182" s="110">
        <v>4100</v>
      </c>
      <c r="H182" s="110">
        <v>4100</v>
      </c>
      <c r="I182" s="125">
        <v>3800</v>
      </c>
    </row>
    <row r="183" spans="1:9" x14ac:dyDescent="0.3">
      <c r="A183" s="27"/>
      <c r="B183" s="31">
        <v>635004</v>
      </c>
      <c r="C183" s="34" t="s">
        <v>121</v>
      </c>
      <c r="D183" s="110">
        <v>0</v>
      </c>
      <c r="E183" s="108">
        <v>650.1</v>
      </c>
      <c r="F183" s="110">
        <v>0</v>
      </c>
      <c r="G183" s="110">
        <v>0</v>
      </c>
      <c r="H183" s="146">
        <v>989.19</v>
      </c>
      <c r="I183" s="146">
        <v>989.19</v>
      </c>
    </row>
    <row r="184" spans="1:9" x14ac:dyDescent="0.3">
      <c r="A184" s="27"/>
      <c r="B184" s="31">
        <v>635006</v>
      </c>
      <c r="C184" s="34" t="s">
        <v>123</v>
      </c>
      <c r="D184" s="110">
        <v>25000</v>
      </c>
      <c r="E184" s="108">
        <v>47000</v>
      </c>
      <c r="F184" s="125">
        <v>35000</v>
      </c>
      <c r="G184" s="110">
        <v>45000</v>
      </c>
      <c r="H184" s="110">
        <v>45000</v>
      </c>
      <c r="I184" s="125">
        <v>10000</v>
      </c>
    </row>
    <row r="185" spans="1:9" x14ac:dyDescent="0.3">
      <c r="A185" s="27"/>
      <c r="B185" s="31" t="s">
        <v>479</v>
      </c>
      <c r="C185" s="34" t="s">
        <v>480</v>
      </c>
      <c r="D185" s="110">
        <v>0</v>
      </c>
      <c r="E185" s="108">
        <v>0</v>
      </c>
      <c r="F185" s="110">
        <v>0</v>
      </c>
      <c r="G185" s="110">
        <v>0</v>
      </c>
      <c r="H185" s="110">
        <v>0</v>
      </c>
      <c r="I185" s="110">
        <v>0</v>
      </c>
    </row>
    <row r="186" spans="1:9" x14ac:dyDescent="0.3">
      <c r="A186" s="27"/>
      <c r="B186" s="31">
        <v>635009</v>
      </c>
      <c r="C186" s="34" t="s">
        <v>122</v>
      </c>
      <c r="D186" s="110">
        <v>8500</v>
      </c>
      <c r="E186" s="108">
        <v>8050</v>
      </c>
      <c r="F186" s="125">
        <v>8500</v>
      </c>
      <c r="G186" s="110">
        <v>8500</v>
      </c>
      <c r="H186" s="110">
        <v>8500</v>
      </c>
      <c r="I186" s="125">
        <v>8800</v>
      </c>
    </row>
    <row r="187" spans="1:9" x14ac:dyDescent="0.3">
      <c r="A187" s="27"/>
      <c r="B187" s="64">
        <v>636</v>
      </c>
      <c r="C187" s="66" t="s">
        <v>302</v>
      </c>
      <c r="D187" s="63">
        <f t="shared" ref="D187" si="23">D188+D189</f>
        <v>503.03</v>
      </c>
      <c r="E187" s="63">
        <f t="shared" ref="E187:G187" si="24">E188+E189</f>
        <v>503.03</v>
      </c>
      <c r="F187" s="63">
        <f t="shared" si="24"/>
        <v>503.03</v>
      </c>
      <c r="G187" s="63">
        <f t="shared" si="24"/>
        <v>503.03</v>
      </c>
      <c r="H187" s="63">
        <f t="shared" ref="H187:I187" si="25">H188+H189</f>
        <v>503.03</v>
      </c>
      <c r="I187" s="63">
        <f t="shared" si="25"/>
        <v>503.03</v>
      </c>
    </row>
    <row r="188" spans="1:9" x14ac:dyDescent="0.3">
      <c r="A188" s="27"/>
      <c r="B188" s="31">
        <v>636001</v>
      </c>
      <c r="C188" s="34" t="s">
        <v>217</v>
      </c>
      <c r="D188" s="29">
        <v>503.03</v>
      </c>
      <c r="E188" s="29">
        <v>503.03</v>
      </c>
      <c r="F188" s="125">
        <v>503.03</v>
      </c>
      <c r="G188" s="110">
        <v>503.03</v>
      </c>
      <c r="H188" s="110">
        <v>503.03</v>
      </c>
      <c r="I188" s="110">
        <v>503.03</v>
      </c>
    </row>
    <row r="189" spans="1:9" x14ac:dyDescent="0.3">
      <c r="A189" s="27"/>
      <c r="B189" s="31">
        <v>636002</v>
      </c>
      <c r="C189" s="34" t="s">
        <v>218</v>
      </c>
      <c r="D189" s="29">
        <v>0</v>
      </c>
      <c r="E189" s="29">
        <v>0</v>
      </c>
      <c r="F189" s="110">
        <v>0</v>
      </c>
      <c r="G189" s="110">
        <v>0</v>
      </c>
      <c r="H189" s="110">
        <v>0</v>
      </c>
      <c r="I189" s="110">
        <v>0</v>
      </c>
    </row>
    <row r="190" spans="1:9" x14ac:dyDescent="0.3">
      <c r="A190" s="27"/>
      <c r="B190" s="64">
        <v>637</v>
      </c>
      <c r="C190" s="66" t="s">
        <v>303</v>
      </c>
      <c r="D190" s="63">
        <f t="shared" ref="D190:I190" si="26">SUM(D191:D192)+SUM(D196:D201)+SUM(D205:D206)+SUM(D210:D215)</f>
        <v>98200</v>
      </c>
      <c r="E190" s="63">
        <f t="shared" si="26"/>
        <v>100160.05</v>
      </c>
      <c r="F190" s="63">
        <f t="shared" si="26"/>
        <v>98500</v>
      </c>
      <c r="G190" s="63">
        <f t="shared" si="26"/>
        <v>102840</v>
      </c>
      <c r="H190" s="63">
        <f t="shared" si="26"/>
        <v>102840</v>
      </c>
      <c r="I190" s="63">
        <f t="shared" si="26"/>
        <v>116950</v>
      </c>
    </row>
    <row r="191" spans="1:9" x14ac:dyDescent="0.3">
      <c r="A191" s="27"/>
      <c r="B191" s="31">
        <v>637001</v>
      </c>
      <c r="C191" s="34" t="s">
        <v>125</v>
      </c>
      <c r="D191" s="110">
        <v>1000</v>
      </c>
      <c r="E191" s="108">
        <v>1100</v>
      </c>
      <c r="F191" s="125">
        <v>1000</v>
      </c>
      <c r="G191" s="110">
        <v>1000</v>
      </c>
      <c r="H191" s="110">
        <v>1000</v>
      </c>
      <c r="I191" s="125">
        <v>2000</v>
      </c>
    </row>
    <row r="192" spans="1:9" x14ac:dyDescent="0.3">
      <c r="A192" s="27"/>
      <c r="B192" s="31">
        <v>637004</v>
      </c>
      <c r="C192" s="34" t="s">
        <v>126</v>
      </c>
      <c r="D192" s="29">
        <f t="shared" ref="D192:I192" si="27">SUM(D193:D195)</f>
        <v>43500</v>
      </c>
      <c r="E192" s="29">
        <f t="shared" si="27"/>
        <v>42660.05</v>
      </c>
      <c r="F192" s="113">
        <f t="shared" si="27"/>
        <v>43500</v>
      </c>
      <c r="G192" s="113">
        <f t="shared" si="27"/>
        <v>43500</v>
      </c>
      <c r="H192" s="113">
        <f t="shared" si="27"/>
        <v>43500</v>
      </c>
      <c r="I192" s="113">
        <f t="shared" si="27"/>
        <v>46000</v>
      </c>
    </row>
    <row r="193" spans="1:9" x14ac:dyDescent="0.3">
      <c r="A193" s="27"/>
      <c r="B193" s="56">
        <v>637004</v>
      </c>
      <c r="C193" s="35" t="s">
        <v>126</v>
      </c>
      <c r="D193" s="78">
        <v>40000</v>
      </c>
      <c r="E193" s="117">
        <v>40000</v>
      </c>
      <c r="F193" s="129">
        <v>40000</v>
      </c>
      <c r="G193" s="117">
        <v>40000</v>
      </c>
      <c r="H193" s="117">
        <v>40000</v>
      </c>
      <c r="I193" s="117">
        <v>40000</v>
      </c>
    </row>
    <row r="194" spans="1:9" x14ac:dyDescent="0.3">
      <c r="A194" s="27"/>
      <c r="B194" s="56" t="s">
        <v>305</v>
      </c>
      <c r="C194" s="35" t="s">
        <v>304</v>
      </c>
      <c r="D194" s="78">
        <v>2500</v>
      </c>
      <c r="E194" s="117">
        <v>2160.0500000000002</v>
      </c>
      <c r="F194" s="129">
        <v>2500</v>
      </c>
      <c r="G194" s="117">
        <v>2500</v>
      </c>
      <c r="H194" s="117">
        <v>2500</v>
      </c>
      <c r="I194" s="129">
        <v>5000</v>
      </c>
    </row>
    <row r="195" spans="1:9" x14ac:dyDescent="0.3">
      <c r="A195" s="27"/>
      <c r="B195" s="56" t="s">
        <v>307</v>
      </c>
      <c r="C195" s="35" t="s">
        <v>127</v>
      </c>
      <c r="D195" s="78">
        <v>1000</v>
      </c>
      <c r="E195" s="117">
        <v>500</v>
      </c>
      <c r="F195" s="129">
        <v>1000</v>
      </c>
      <c r="G195" s="117">
        <v>1000</v>
      </c>
      <c r="H195" s="117">
        <v>1000</v>
      </c>
      <c r="I195" s="117">
        <v>1000</v>
      </c>
    </row>
    <row r="196" spans="1:9" x14ac:dyDescent="0.3">
      <c r="A196" s="27"/>
      <c r="B196" s="31">
        <v>637005</v>
      </c>
      <c r="C196" s="34" t="s">
        <v>128</v>
      </c>
      <c r="D196" s="29">
        <v>8000</v>
      </c>
      <c r="E196" s="108">
        <v>8500</v>
      </c>
      <c r="F196" s="125">
        <v>8000</v>
      </c>
      <c r="G196" s="110">
        <v>8000</v>
      </c>
      <c r="H196" s="110">
        <v>8000</v>
      </c>
      <c r="I196" s="110">
        <v>8000</v>
      </c>
    </row>
    <row r="197" spans="1:9" x14ac:dyDescent="0.3">
      <c r="A197" s="27"/>
      <c r="B197" s="31">
        <v>637006</v>
      </c>
      <c r="C197" s="34" t="s">
        <v>129</v>
      </c>
      <c r="D197" s="29">
        <v>100</v>
      </c>
      <c r="E197" s="108">
        <v>500</v>
      </c>
      <c r="F197" s="125">
        <v>100</v>
      </c>
      <c r="G197" s="110">
        <v>100</v>
      </c>
      <c r="H197" s="110">
        <v>100</v>
      </c>
      <c r="I197" s="110">
        <v>100</v>
      </c>
    </row>
    <row r="198" spans="1:9" x14ac:dyDescent="0.3">
      <c r="A198" s="27"/>
      <c r="B198" s="31">
        <v>637007</v>
      </c>
      <c r="C198" s="34" t="s">
        <v>130</v>
      </c>
      <c r="D198" s="29">
        <v>100</v>
      </c>
      <c r="E198" s="108">
        <v>100</v>
      </c>
      <c r="F198" s="125">
        <v>100</v>
      </c>
      <c r="G198" s="110">
        <v>100</v>
      </c>
      <c r="H198" s="110">
        <v>100</v>
      </c>
      <c r="I198" s="125">
        <v>350</v>
      </c>
    </row>
    <row r="199" spans="1:9" x14ac:dyDescent="0.3">
      <c r="A199" s="27"/>
      <c r="B199" s="31">
        <v>637009</v>
      </c>
      <c r="C199" s="34" t="s">
        <v>422</v>
      </c>
      <c r="D199" s="29">
        <v>0</v>
      </c>
      <c r="E199" s="108">
        <v>0</v>
      </c>
      <c r="F199" s="110">
        <v>0</v>
      </c>
      <c r="G199" s="110">
        <v>0</v>
      </c>
      <c r="H199" s="110">
        <v>0</v>
      </c>
      <c r="I199" s="110">
        <v>0</v>
      </c>
    </row>
    <row r="200" spans="1:9" x14ac:dyDescent="0.3">
      <c r="A200" s="27"/>
      <c r="B200" s="31">
        <v>637012</v>
      </c>
      <c r="C200" s="34" t="s">
        <v>306</v>
      </c>
      <c r="D200" s="29">
        <v>5000</v>
      </c>
      <c r="E200" s="108">
        <v>5500</v>
      </c>
      <c r="F200" s="125">
        <v>5300</v>
      </c>
      <c r="G200" s="110">
        <v>5300</v>
      </c>
      <c r="H200" s="110">
        <v>5300</v>
      </c>
      <c r="I200" s="110">
        <v>5300</v>
      </c>
    </row>
    <row r="201" spans="1:9" x14ac:dyDescent="0.3">
      <c r="A201" s="27"/>
      <c r="B201" s="31">
        <v>637014</v>
      </c>
      <c r="C201" s="34" t="s">
        <v>131</v>
      </c>
      <c r="D201" s="29">
        <f t="shared" ref="D201" si="28">SUM(D202:D204)</f>
        <v>18600</v>
      </c>
      <c r="E201" s="29">
        <f t="shared" ref="E201:G201" si="29">SUM(E202:E204)</f>
        <v>18600</v>
      </c>
      <c r="F201" s="113">
        <f t="shared" si="29"/>
        <v>18600</v>
      </c>
      <c r="G201" s="113">
        <f t="shared" si="29"/>
        <v>21440</v>
      </c>
      <c r="H201" s="113">
        <f t="shared" ref="H201:I201" si="30">SUM(H202:H204)</f>
        <v>21440</v>
      </c>
      <c r="I201" s="113">
        <f t="shared" si="30"/>
        <v>31800</v>
      </c>
    </row>
    <row r="202" spans="1:9" x14ac:dyDescent="0.3">
      <c r="A202" s="27"/>
      <c r="B202" s="56">
        <v>637014</v>
      </c>
      <c r="C202" s="35" t="s">
        <v>219</v>
      </c>
      <c r="D202" s="120">
        <v>18000</v>
      </c>
      <c r="E202" s="117">
        <v>18000</v>
      </c>
      <c r="F202" s="131">
        <v>18000</v>
      </c>
      <c r="G202" s="120">
        <v>19040</v>
      </c>
      <c r="H202" s="120">
        <v>19040</v>
      </c>
      <c r="I202" s="131">
        <v>31000</v>
      </c>
    </row>
    <row r="203" spans="1:9" x14ac:dyDescent="0.3">
      <c r="A203" s="27"/>
      <c r="B203" s="56">
        <v>637014</v>
      </c>
      <c r="C203" s="35" t="s">
        <v>132</v>
      </c>
      <c r="D203" s="117">
        <v>600</v>
      </c>
      <c r="E203" s="117">
        <v>600</v>
      </c>
      <c r="F203" s="129">
        <v>600</v>
      </c>
      <c r="G203" s="117">
        <v>800</v>
      </c>
      <c r="H203" s="117">
        <v>800</v>
      </c>
      <c r="I203" s="117">
        <v>800</v>
      </c>
    </row>
    <row r="204" spans="1:9" x14ac:dyDescent="0.3">
      <c r="A204" s="27"/>
      <c r="B204" s="56" t="s">
        <v>308</v>
      </c>
      <c r="C204" s="35" t="s">
        <v>133</v>
      </c>
      <c r="D204" s="117">
        <v>0</v>
      </c>
      <c r="E204" s="117">
        <v>0</v>
      </c>
      <c r="F204" s="117">
        <v>0</v>
      </c>
      <c r="G204" s="117">
        <v>1600</v>
      </c>
      <c r="H204" s="117">
        <v>1600</v>
      </c>
      <c r="I204" s="129">
        <v>0</v>
      </c>
    </row>
    <row r="205" spans="1:9" x14ac:dyDescent="0.3">
      <c r="A205" s="27"/>
      <c r="B205" s="31">
        <v>637015</v>
      </c>
      <c r="C205" s="34" t="s">
        <v>134</v>
      </c>
      <c r="D205" s="110">
        <v>7100</v>
      </c>
      <c r="E205" s="108">
        <v>7100</v>
      </c>
      <c r="F205" s="125">
        <v>7100</v>
      </c>
      <c r="G205" s="110">
        <v>7100</v>
      </c>
      <c r="H205" s="110">
        <v>7100</v>
      </c>
      <c r="I205" s="110">
        <v>7100</v>
      </c>
    </row>
    <row r="206" spans="1:9" x14ac:dyDescent="0.3">
      <c r="A206" s="27"/>
      <c r="B206" s="31">
        <v>637016</v>
      </c>
      <c r="C206" s="34" t="s">
        <v>135</v>
      </c>
      <c r="D206" s="29">
        <f t="shared" ref="D206:I206" si="31">SUM(D207:D209)</f>
        <v>3800</v>
      </c>
      <c r="E206" s="29">
        <f t="shared" si="31"/>
        <v>5100</v>
      </c>
      <c r="F206" s="113">
        <f t="shared" si="31"/>
        <v>3800</v>
      </c>
      <c r="G206" s="113">
        <f t="shared" si="31"/>
        <v>5300</v>
      </c>
      <c r="H206" s="113">
        <f t="shared" si="31"/>
        <v>5300</v>
      </c>
      <c r="I206" s="113">
        <f t="shared" si="31"/>
        <v>5300</v>
      </c>
    </row>
    <row r="207" spans="1:9" x14ac:dyDescent="0.3">
      <c r="A207" s="28"/>
      <c r="B207" s="56">
        <v>637016</v>
      </c>
      <c r="C207" s="35" t="s">
        <v>201</v>
      </c>
      <c r="D207" s="78">
        <v>3300</v>
      </c>
      <c r="E207" s="78">
        <v>4700</v>
      </c>
      <c r="F207" s="60">
        <v>3300</v>
      </c>
      <c r="G207" s="78">
        <v>4500</v>
      </c>
      <c r="H207" s="78">
        <v>4500</v>
      </c>
      <c r="I207" s="78">
        <v>4500</v>
      </c>
    </row>
    <row r="208" spans="1:9" x14ac:dyDescent="0.3">
      <c r="A208" s="28"/>
      <c r="B208" s="56">
        <v>637016</v>
      </c>
      <c r="C208" s="35" t="s">
        <v>136</v>
      </c>
      <c r="D208" s="78">
        <v>200</v>
      </c>
      <c r="E208" s="78">
        <v>100</v>
      </c>
      <c r="F208" s="60">
        <v>200</v>
      </c>
      <c r="G208" s="78">
        <v>350</v>
      </c>
      <c r="H208" s="78">
        <v>350</v>
      </c>
      <c r="I208" s="78">
        <v>350</v>
      </c>
    </row>
    <row r="209" spans="1:20" x14ac:dyDescent="0.3">
      <c r="A209" s="3"/>
      <c r="B209" s="56" t="s">
        <v>309</v>
      </c>
      <c r="C209" s="35" t="s">
        <v>137</v>
      </c>
      <c r="D209" s="78">
        <v>300</v>
      </c>
      <c r="E209" s="78">
        <v>300</v>
      </c>
      <c r="F209" s="60">
        <v>300</v>
      </c>
      <c r="G209" s="78">
        <v>450</v>
      </c>
      <c r="H209" s="78">
        <v>450</v>
      </c>
      <c r="I209" s="78">
        <v>450</v>
      </c>
    </row>
    <row r="210" spans="1:20" x14ac:dyDescent="0.3">
      <c r="A210" s="3"/>
      <c r="B210" s="31">
        <v>637027</v>
      </c>
      <c r="C210" s="36" t="s">
        <v>138</v>
      </c>
      <c r="D210" s="29">
        <v>10000</v>
      </c>
      <c r="E210" s="108">
        <v>10000</v>
      </c>
      <c r="F210" s="125">
        <v>10000</v>
      </c>
      <c r="G210" s="110">
        <v>10000</v>
      </c>
      <c r="H210" s="110">
        <v>10000</v>
      </c>
      <c r="I210" s="110">
        <v>10000</v>
      </c>
    </row>
    <row r="211" spans="1:20" x14ac:dyDescent="0.3">
      <c r="A211" s="3"/>
      <c r="B211" s="31">
        <v>637030</v>
      </c>
      <c r="C211" s="36" t="s">
        <v>139</v>
      </c>
      <c r="D211" s="29">
        <v>0</v>
      </c>
      <c r="E211" s="108">
        <v>0</v>
      </c>
      <c r="F211" s="110">
        <v>0</v>
      </c>
      <c r="G211" s="110">
        <v>0</v>
      </c>
      <c r="H211" s="110">
        <v>0</v>
      </c>
      <c r="I211" s="110">
        <v>0</v>
      </c>
    </row>
    <row r="212" spans="1:20" x14ac:dyDescent="0.3">
      <c r="A212" s="3"/>
      <c r="B212" s="31">
        <v>637031</v>
      </c>
      <c r="C212" s="36" t="s">
        <v>140</v>
      </c>
      <c r="D212" s="29">
        <v>0</v>
      </c>
      <c r="E212" s="108">
        <v>0</v>
      </c>
      <c r="F212" s="110">
        <v>0</v>
      </c>
      <c r="G212" s="110">
        <v>0</v>
      </c>
      <c r="H212" s="110">
        <v>0</v>
      </c>
      <c r="I212" s="110">
        <v>0</v>
      </c>
    </row>
    <row r="213" spans="1:20" x14ac:dyDescent="0.3">
      <c r="A213" s="3"/>
      <c r="B213" s="31">
        <v>637032</v>
      </c>
      <c r="C213" s="36" t="s">
        <v>141</v>
      </c>
      <c r="D213" s="29">
        <v>0</v>
      </c>
      <c r="E213" s="108">
        <v>0</v>
      </c>
      <c r="F213" s="110">
        <v>0</v>
      </c>
      <c r="G213" s="110">
        <v>0</v>
      </c>
      <c r="H213" s="110">
        <v>0</v>
      </c>
      <c r="I213" s="110">
        <v>0</v>
      </c>
    </row>
    <row r="214" spans="1:20" x14ac:dyDescent="0.3">
      <c r="A214" s="3"/>
      <c r="B214" s="31" t="s">
        <v>498</v>
      </c>
      <c r="C214" s="36" t="s">
        <v>499</v>
      </c>
      <c r="D214" s="29"/>
      <c r="E214" s="108">
        <v>0</v>
      </c>
      <c r="F214" s="110">
        <v>0</v>
      </c>
      <c r="G214" s="110">
        <v>0</v>
      </c>
      <c r="H214" s="110">
        <v>0</v>
      </c>
      <c r="I214" s="110">
        <v>0</v>
      </c>
    </row>
    <row r="215" spans="1:20" x14ac:dyDescent="0.3">
      <c r="A215" s="3"/>
      <c r="B215" s="31">
        <v>637035</v>
      </c>
      <c r="C215" s="36" t="s">
        <v>142</v>
      </c>
      <c r="D215" s="110">
        <v>1000</v>
      </c>
      <c r="E215" s="108">
        <v>1000</v>
      </c>
      <c r="F215" s="125">
        <v>1000</v>
      </c>
      <c r="G215" s="110">
        <v>1000</v>
      </c>
      <c r="H215" s="110">
        <v>1000</v>
      </c>
      <c r="I215" s="110">
        <v>1000</v>
      </c>
    </row>
    <row r="216" spans="1:20" x14ac:dyDescent="0.3">
      <c r="A216" s="3"/>
      <c r="B216" s="64">
        <v>642</v>
      </c>
      <c r="C216" s="66" t="s">
        <v>415</v>
      </c>
      <c r="D216" s="63">
        <f>D217+D219</f>
        <v>9546</v>
      </c>
      <c r="E216" s="63">
        <f>E217+E219+E218</f>
        <v>14565</v>
      </c>
      <c r="F216" s="63">
        <f>F217+F219</f>
        <v>5000</v>
      </c>
      <c r="G216" s="63">
        <f>SUM(G217:G218)</f>
        <v>7400</v>
      </c>
      <c r="H216" s="63">
        <f>SUM(H217:H218)</f>
        <v>8600</v>
      </c>
      <c r="I216" s="63">
        <f>SUM(I217:I220)</f>
        <v>9510</v>
      </c>
    </row>
    <row r="217" spans="1:20" x14ac:dyDescent="0.3">
      <c r="A217" s="3"/>
      <c r="B217" s="56">
        <v>642012</v>
      </c>
      <c r="C217" s="35" t="s">
        <v>416</v>
      </c>
      <c r="D217" s="135">
        <v>9546</v>
      </c>
      <c r="E217" s="135">
        <v>9546</v>
      </c>
      <c r="F217" s="135">
        <v>5000</v>
      </c>
      <c r="G217" s="135">
        <v>5000</v>
      </c>
      <c r="H217" s="135">
        <v>5000</v>
      </c>
      <c r="I217" s="135">
        <v>5000</v>
      </c>
    </row>
    <row r="218" spans="1:20" x14ac:dyDescent="0.3">
      <c r="A218" s="3"/>
      <c r="B218" s="56">
        <v>642001</v>
      </c>
      <c r="C218" s="43" t="s">
        <v>535</v>
      </c>
      <c r="D218" s="136"/>
      <c r="E218" s="117">
        <v>3500</v>
      </c>
      <c r="F218" s="136"/>
      <c r="G218" s="139">
        <v>2400</v>
      </c>
      <c r="H218" s="139">
        <v>3600</v>
      </c>
      <c r="I218" s="139">
        <v>3600</v>
      </c>
      <c r="J218" s="6"/>
      <c r="K218" s="140"/>
      <c r="L218" s="141"/>
      <c r="M218" s="142"/>
      <c r="N218" s="142"/>
      <c r="O218" s="142"/>
      <c r="P218" s="142"/>
      <c r="Q218" s="142"/>
      <c r="R218" s="142"/>
      <c r="S218" s="142"/>
      <c r="T218" s="142"/>
    </row>
    <row r="219" spans="1:20" x14ac:dyDescent="0.3">
      <c r="A219" s="3"/>
      <c r="B219" s="56">
        <v>642013</v>
      </c>
      <c r="C219" s="35" t="s">
        <v>417</v>
      </c>
      <c r="D219" s="90">
        <v>0</v>
      </c>
      <c r="E219" s="117">
        <v>1519</v>
      </c>
      <c r="F219" s="117"/>
      <c r="G219" s="117"/>
      <c r="H219" s="117"/>
      <c r="I219" s="139"/>
    </row>
    <row r="220" spans="1:20" x14ac:dyDescent="0.3">
      <c r="A220" s="3"/>
      <c r="B220" s="56" t="s">
        <v>575</v>
      </c>
      <c r="C220" s="35" t="s">
        <v>576</v>
      </c>
      <c r="D220" s="90"/>
      <c r="E220" s="117"/>
      <c r="F220" s="117"/>
      <c r="G220" s="117"/>
      <c r="H220" s="117"/>
      <c r="I220" s="60">
        <v>910</v>
      </c>
    </row>
    <row r="221" spans="1:20" x14ac:dyDescent="0.3">
      <c r="A221" s="3"/>
      <c r="B221" s="64">
        <v>651</v>
      </c>
      <c r="C221" s="66" t="s">
        <v>310</v>
      </c>
      <c r="D221" s="63">
        <f t="shared" ref="D221:I221" si="32">SUM(D222:D224)</f>
        <v>9793.76</v>
      </c>
      <c r="E221" s="63">
        <f t="shared" si="32"/>
        <v>9793.76</v>
      </c>
      <c r="F221" s="63">
        <f t="shared" si="32"/>
        <v>9489.6</v>
      </c>
      <c r="G221" s="63">
        <f t="shared" si="32"/>
        <v>9489.6</v>
      </c>
      <c r="H221" s="63">
        <f t="shared" si="32"/>
        <v>9489.6</v>
      </c>
      <c r="I221" s="63">
        <f t="shared" si="32"/>
        <v>16489.599999999999</v>
      </c>
    </row>
    <row r="222" spans="1:20" x14ac:dyDescent="0.3">
      <c r="A222" s="13"/>
      <c r="B222" s="56">
        <v>651002</v>
      </c>
      <c r="C222" s="35" t="s">
        <v>143</v>
      </c>
      <c r="D222" s="117">
        <v>3000</v>
      </c>
      <c r="E222" s="117">
        <v>3000</v>
      </c>
      <c r="F222" s="129">
        <v>3000</v>
      </c>
      <c r="G222" s="117">
        <v>3000</v>
      </c>
      <c r="H222" s="117">
        <v>3000</v>
      </c>
      <c r="I222" s="129">
        <v>10000</v>
      </c>
    </row>
    <row r="223" spans="1:20" x14ac:dyDescent="0.3">
      <c r="A223" s="13"/>
      <c r="B223" s="56" t="s">
        <v>311</v>
      </c>
      <c r="C223" s="35" t="s">
        <v>202</v>
      </c>
      <c r="D223" s="117">
        <v>2835.59</v>
      </c>
      <c r="E223" s="117">
        <v>2835.59</v>
      </c>
      <c r="F223" s="129">
        <v>2624</v>
      </c>
      <c r="G223" s="117">
        <v>2624</v>
      </c>
      <c r="H223" s="117">
        <v>2624</v>
      </c>
      <c r="I223" s="117">
        <v>2624</v>
      </c>
    </row>
    <row r="224" spans="1:20" x14ac:dyDescent="0.3">
      <c r="A224" s="13"/>
      <c r="B224" s="56" t="s">
        <v>312</v>
      </c>
      <c r="C224" s="35" t="s">
        <v>203</v>
      </c>
      <c r="D224" s="117">
        <v>3958.17</v>
      </c>
      <c r="E224" s="117">
        <v>3958.17</v>
      </c>
      <c r="F224" s="129">
        <v>3865.6</v>
      </c>
      <c r="G224" s="117">
        <v>3865.6</v>
      </c>
      <c r="H224" s="117">
        <v>3865.6</v>
      </c>
      <c r="I224" s="117">
        <v>3865.6</v>
      </c>
    </row>
    <row r="225" spans="1:9" x14ac:dyDescent="0.3">
      <c r="A225" s="23" t="s">
        <v>29</v>
      </c>
      <c r="B225" s="54"/>
      <c r="C225" s="23"/>
      <c r="D225" s="38">
        <f t="shared" ref="D225:I225" si="33">D221+D216+D190+D187+D180+D174+D153+D119+D118+D100</f>
        <v>727167.15</v>
      </c>
      <c r="E225" s="38">
        <f t="shared" si="33"/>
        <v>811365.94</v>
      </c>
      <c r="F225" s="38">
        <f t="shared" si="33"/>
        <v>822735.96</v>
      </c>
      <c r="G225" s="38">
        <f t="shared" si="33"/>
        <v>845297.63</v>
      </c>
      <c r="H225" s="38">
        <f t="shared" si="33"/>
        <v>847486.82000000007</v>
      </c>
      <c r="I225" s="38">
        <f t="shared" si="33"/>
        <v>841406.82000000007</v>
      </c>
    </row>
    <row r="226" spans="1:9" x14ac:dyDescent="0.3">
      <c r="A226" s="23" t="s">
        <v>255</v>
      </c>
      <c r="B226" s="54"/>
      <c r="C226" s="23"/>
      <c r="D226" s="38">
        <v>3400</v>
      </c>
      <c r="E226" s="38">
        <v>3400</v>
      </c>
      <c r="F226" s="132">
        <v>3400</v>
      </c>
      <c r="G226" s="38">
        <v>3400</v>
      </c>
      <c r="H226" s="38">
        <v>3400</v>
      </c>
      <c r="I226" s="132">
        <v>5000</v>
      </c>
    </row>
    <row r="227" spans="1:9" x14ac:dyDescent="0.3">
      <c r="A227" s="23" t="s">
        <v>532</v>
      </c>
      <c r="B227" s="54"/>
      <c r="C227" s="23"/>
      <c r="D227" s="38">
        <v>400</v>
      </c>
      <c r="E227" s="38">
        <v>400</v>
      </c>
      <c r="F227" s="132">
        <v>400</v>
      </c>
      <c r="G227" s="38">
        <v>400</v>
      </c>
      <c r="H227" s="38">
        <v>400</v>
      </c>
      <c r="I227" s="38">
        <v>400</v>
      </c>
    </row>
    <row r="228" spans="1:9" x14ac:dyDescent="0.3">
      <c r="A228" s="23" t="s">
        <v>256</v>
      </c>
      <c r="B228" s="54"/>
      <c r="C228" s="23"/>
      <c r="D228" s="38">
        <v>6000</v>
      </c>
      <c r="E228" s="38">
        <v>6000</v>
      </c>
      <c r="F228" s="132">
        <v>6000</v>
      </c>
      <c r="G228" s="38">
        <v>6000</v>
      </c>
      <c r="H228" s="38">
        <v>6000</v>
      </c>
      <c r="I228" s="38">
        <v>6000</v>
      </c>
    </row>
    <row r="229" spans="1:9" x14ac:dyDescent="0.3">
      <c r="A229" s="23" t="s">
        <v>257</v>
      </c>
      <c r="B229" s="54"/>
      <c r="C229" s="23"/>
      <c r="D229" s="38">
        <v>0</v>
      </c>
      <c r="E229" s="38">
        <v>0</v>
      </c>
      <c r="F229" s="38">
        <v>0</v>
      </c>
      <c r="G229" s="38">
        <v>0</v>
      </c>
      <c r="H229" s="38">
        <v>0</v>
      </c>
      <c r="I229" s="38">
        <v>0</v>
      </c>
    </row>
    <row r="230" spans="1:9" x14ac:dyDescent="0.3">
      <c r="A230" s="39" t="s">
        <v>30</v>
      </c>
      <c r="B230" s="57"/>
      <c r="C230" s="39"/>
      <c r="D230" s="40">
        <f t="shared" ref="D230:I230" si="34">D99+D225+D226+D227+D228+D229</f>
        <v>765967.15</v>
      </c>
      <c r="E230" s="40">
        <f t="shared" si="34"/>
        <v>849065.78999999992</v>
      </c>
      <c r="F230" s="40">
        <f t="shared" si="34"/>
        <v>863835.96</v>
      </c>
      <c r="G230" s="40">
        <f t="shared" si="34"/>
        <v>886397.63</v>
      </c>
      <c r="H230" s="40">
        <f t="shared" si="34"/>
        <v>888586.82000000007</v>
      </c>
      <c r="I230" s="40">
        <f t="shared" si="34"/>
        <v>894606.82000000007</v>
      </c>
    </row>
    <row r="231" spans="1:9" x14ac:dyDescent="0.3">
      <c r="A231" s="3"/>
      <c r="B231" s="31">
        <v>621</v>
      </c>
      <c r="C231" s="36" t="s">
        <v>146</v>
      </c>
      <c r="D231" s="15">
        <v>1380</v>
      </c>
      <c r="E231" s="15">
        <v>1080</v>
      </c>
      <c r="F231" s="114">
        <v>1380</v>
      </c>
      <c r="G231" s="114">
        <v>1380</v>
      </c>
      <c r="H231" s="114">
        <v>1380</v>
      </c>
      <c r="I231" s="114">
        <v>1380</v>
      </c>
    </row>
    <row r="232" spans="1:9" x14ac:dyDescent="0.3">
      <c r="A232" s="3"/>
      <c r="B232" s="31">
        <v>625</v>
      </c>
      <c r="C232" s="36" t="s">
        <v>144</v>
      </c>
      <c r="D232" s="15">
        <v>3100</v>
      </c>
      <c r="E232" s="15">
        <v>2430</v>
      </c>
      <c r="F232" s="114">
        <v>3100</v>
      </c>
      <c r="G232" s="114">
        <v>3100</v>
      </c>
      <c r="H232" s="114">
        <v>3100</v>
      </c>
      <c r="I232" s="114">
        <v>3100</v>
      </c>
    </row>
    <row r="233" spans="1:9" x14ac:dyDescent="0.3">
      <c r="A233" s="3"/>
      <c r="B233" s="31">
        <v>637</v>
      </c>
      <c r="C233" s="36" t="s">
        <v>145</v>
      </c>
      <c r="D233" s="15">
        <v>13800</v>
      </c>
      <c r="E233" s="15">
        <v>10784</v>
      </c>
      <c r="F233" s="114">
        <v>13800</v>
      </c>
      <c r="G233" s="114">
        <v>13800</v>
      </c>
      <c r="H233" s="114">
        <v>13800</v>
      </c>
      <c r="I233" s="114">
        <v>13800</v>
      </c>
    </row>
    <row r="234" spans="1:9" x14ac:dyDescent="0.3">
      <c r="A234" s="23" t="s">
        <v>31</v>
      </c>
      <c r="B234" s="54"/>
      <c r="C234" s="23"/>
      <c r="D234" s="37">
        <f t="shared" ref="D234:I234" si="35">SUM(D231:D233)</f>
        <v>18280</v>
      </c>
      <c r="E234" s="37">
        <f t="shared" si="35"/>
        <v>14294</v>
      </c>
      <c r="F234" s="37">
        <f t="shared" si="35"/>
        <v>18280</v>
      </c>
      <c r="G234" s="37">
        <f t="shared" si="35"/>
        <v>18280</v>
      </c>
      <c r="H234" s="37">
        <f t="shared" si="35"/>
        <v>18280</v>
      </c>
      <c r="I234" s="37">
        <f t="shared" si="35"/>
        <v>18280</v>
      </c>
    </row>
    <row r="235" spans="1:9" x14ac:dyDescent="0.3">
      <c r="A235" s="23" t="s">
        <v>32</v>
      </c>
      <c r="B235" s="54"/>
      <c r="C235" s="23"/>
      <c r="D235" s="96">
        <v>2500</v>
      </c>
      <c r="E235" s="137">
        <v>7265.16</v>
      </c>
      <c r="F235" s="96">
        <v>2500</v>
      </c>
      <c r="G235" s="96">
        <v>2500</v>
      </c>
      <c r="H235" s="96">
        <v>2500</v>
      </c>
      <c r="I235" s="96">
        <v>2500</v>
      </c>
    </row>
    <row r="236" spans="1:9" x14ac:dyDescent="0.3">
      <c r="A236" s="39" t="s">
        <v>33</v>
      </c>
      <c r="B236" s="57"/>
      <c r="C236" s="39"/>
      <c r="D236" s="40">
        <f t="shared" ref="D236:I236" si="36">D234+D235</f>
        <v>20780</v>
      </c>
      <c r="E236" s="40">
        <f t="shared" si="36"/>
        <v>21559.16</v>
      </c>
      <c r="F236" s="40">
        <f t="shared" si="36"/>
        <v>20780</v>
      </c>
      <c r="G236" s="40">
        <f t="shared" si="36"/>
        <v>20780</v>
      </c>
      <c r="H236" s="40">
        <f t="shared" si="36"/>
        <v>20780</v>
      </c>
      <c r="I236" s="40">
        <f t="shared" si="36"/>
        <v>20780</v>
      </c>
    </row>
    <row r="237" spans="1:9" x14ac:dyDescent="0.3">
      <c r="A237" s="3"/>
      <c r="B237" s="31" t="s">
        <v>317</v>
      </c>
      <c r="C237" s="36" t="s">
        <v>147</v>
      </c>
      <c r="D237" s="112">
        <v>1270</v>
      </c>
      <c r="E237" s="123">
        <v>1625.81</v>
      </c>
      <c r="F237" s="133">
        <v>1701</v>
      </c>
      <c r="G237" s="112">
        <v>1701</v>
      </c>
      <c r="H237" s="112">
        <v>1701</v>
      </c>
      <c r="I237" s="112">
        <v>1701</v>
      </c>
    </row>
    <row r="238" spans="1:9" x14ac:dyDescent="0.3">
      <c r="A238" s="3"/>
      <c r="B238" s="31" t="s">
        <v>318</v>
      </c>
      <c r="C238" s="36" t="s">
        <v>148</v>
      </c>
      <c r="D238" s="112">
        <v>210</v>
      </c>
      <c r="E238" s="123">
        <v>210</v>
      </c>
      <c r="F238" s="133">
        <v>210</v>
      </c>
      <c r="G238" s="112">
        <v>210</v>
      </c>
      <c r="H238" s="112">
        <v>210</v>
      </c>
      <c r="I238" s="112">
        <v>210</v>
      </c>
    </row>
    <row r="239" spans="1:9" x14ac:dyDescent="0.3">
      <c r="A239" s="3"/>
      <c r="B239" s="31" t="s">
        <v>321</v>
      </c>
      <c r="C239" s="36" t="s">
        <v>320</v>
      </c>
      <c r="D239" s="112">
        <v>3495</v>
      </c>
      <c r="E239" s="123">
        <v>3495</v>
      </c>
      <c r="F239" s="133">
        <v>3936</v>
      </c>
      <c r="G239" s="112">
        <v>3936</v>
      </c>
      <c r="H239" s="112">
        <v>3936</v>
      </c>
      <c r="I239" s="112">
        <v>3936</v>
      </c>
    </row>
    <row r="240" spans="1:9" x14ac:dyDescent="0.3">
      <c r="A240" s="23" t="s">
        <v>37</v>
      </c>
      <c r="B240" s="54"/>
      <c r="C240" s="23"/>
      <c r="D240" s="38">
        <f t="shared" ref="D240:I240" si="37">SUM(D237:D239)</f>
        <v>4975</v>
      </c>
      <c r="E240" s="38">
        <f t="shared" si="37"/>
        <v>5330.8099999999995</v>
      </c>
      <c r="F240" s="38">
        <f t="shared" si="37"/>
        <v>5847</v>
      </c>
      <c r="G240" s="38">
        <f t="shared" si="37"/>
        <v>5847</v>
      </c>
      <c r="H240" s="38">
        <f t="shared" si="37"/>
        <v>5847</v>
      </c>
      <c r="I240" s="38">
        <f t="shared" si="37"/>
        <v>5847</v>
      </c>
    </row>
    <row r="241" spans="1:9" x14ac:dyDescent="0.3">
      <c r="A241" s="3"/>
      <c r="B241" s="31" t="s">
        <v>316</v>
      </c>
      <c r="C241" s="36" t="s">
        <v>149</v>
      </c>
      <c r="D241" s="15">
        <v>150</v>
      </c>
      <c r="E241" s="15">
        <v>150</v>
      </c>
      <c r="F241" s="133">
        <v>1000</v>
      </c>
      <c r="G241" s="112">
        <v>1000</v>
      </c>
      <c r="H241" s="112">
        <v>1000</v>
      </c>
      <c r="I241" s="112">
        <v>1000</v>
      </c>
    </row>
    <row r="242" spans="1:9" x14ac:dyDescent="0.3">
      <c r="A242" s="23" t="s">
        <v>38</v>
      </c>
      <c r="B242" s="54"/>
      <c r="C242" s="23"/>
      <c r="D242" s="38">
        <f t="shared" ref="D242:I242" si="38">D241</f>
        <v>150</v>
      </c>
      <c r="E242" s="38">
        <f t="shared" si="38"/>
        <v>150</v>
      </c>
      <c r="F242" s="38">
        <f t="shared" si="38"/>
        <v>1000</v>
      </c>
      <c r="G242" s="38">
        <f t="shared" si="38"/>
        <v>1000</v>
      </c>
      <c r="H242" s="38">
        <f t="shared" si="38"/>
        <v>1000</v>
      </c>
      <c r="I242" s="38">
        <f t="shared" si="38"/>
        <v>1000</v>
      </c>
    </row>
    <row r="243" spans="1:9" x14ac:dyDescent="0.3">
      <c r="A243" s="3"/>
      <c r="B243" s="31" t="s">
        <v>313</v>
      </c>
      <c r="C243" s="36" t="s">
        <v>221</v>
      </c>
      <c r="D243" s="112">
        <v>3500</v>
      </c>
      <c r="E243" s="138">
        <v>5000</v>
      </c>
      <c r="F243" s="133">
        <v>4900</v>
      </c>
      <c r="G243" s="112">
        <v>4900</v>
      </c>
      <c r="H243" s="112">
        <v>4900</v>
      </c>
      <c r="I243" s="133">
        <v>10000</v>
      </c>
    </row>
    <row r="244" spans="1:9" x14ac:dyDescent="0.3">
      <c r="A244" s="3"/>
      <c r="B244" s="31" t="s">
        <v>314</v>
      </c>
      <c r="C244" s="36" t="s">
        <v>150</v>
      </c>
      <c r="D244" s="112">
        <v>400</v>
      </c>
      <c r="E244" s="138">
        <v>150</v>
      </c>
      <c r="F244" s="133">
        <v>100</v>
      </c>
      <c r="G244" s="112">
        <v>100</v>
      </c>
      <c r="H244" s="112">
        <v>100</v>
      </c>
      <c r="I244" s="112">
        <v>100</v>
      </c>
    </row>
    <row r="245" spans="1:9" x14ac:dyDescent="0.3">
      <c r="A245" s="3"/>
      <c r="B245" s="31" t="s">
        <v>315</v>
      </c>
      <c r="C245" s="36" t="s">
        <v>151</v>
      </c>
      <c r="D245" s="112">
        <v>3000</v>
      </c>
      <c r="E245" s="138">
        <v>3000</v>
      </c>
      <c r="F245" s="133">
        <v>3000</v>
      </c>
      <c r="G245" s="112">
        <v>4320</v>
      </c>
      <c r="H245" s="112">
        <v>4320</v>
      </c>
      <c r="I245" s="112">
        <v>4320</v>
      </c>
    </row>
    <row r="246" spans="1:9" x14ac:dyDescent="0.3">
      <c r="A246" s="23" t="s">
        <v>35</v>
      </c>
      <c r="B246" s="54"/>
      <c r="C246" s="23"/>
      <c r="D246" s="81">
        <f t="shared" ref="D246" si="39">SUM(D243:D245)</f>
        <v>6900</v>
      </c>
      <c r="E246" s="81">
        <f t="shared" ref="E246:G246" si="40">SUM(E243:E245)</f>
        <v>8150</v>
      </c>
      <c r="F246" s="81">
        <f t="shared" si="40"/>
        <v>8000</v>
      </c>
      <c r="G246" s="81">
        <f t="shared" si="40"/>
        <v>9320</v>
      </c>
      <c r="H246" s="81">
        <f t="shared" ref="H246:I246" si="41">SUM(H243:H245)</f>
        <v>9320</v>
      </c>
      <c r="I246" s="81">
        <f t="shared" si="41"/>
        <v>14420</v>
      </c>
    </row>
    <row r="247" spans="1:9" x14ac:dyDescent="0.3">
      <c r="A247" s="3"/>
      <c r="B247" s="31" t="s">
        <v>319</v>
      </c>
      <c r="C247" s="36" t="s">
        <v>152</v>
      </c>
      <c r="D247" s="15">
        <v>500</v>
      </c>
      <c r="E247" s="138">
        <v>1400</v>
      </c>
      <c r="F247" s="133">
        <v>500</v>
      </c>
      <c r="G247" s="112">
        <v>500</v>
      </c>
      <c r="H247" s="112">
        <v>500</v>
      </c>
      <c r="I247" s="112">
        <v>500</v>
      </c>
    </row>
    <row r="248" spans="1:9" x14ac:dyDescent="0.3">
      <c r="A248" s="23" t="s">
        <v>36</v>
      </c>
      <c r="B248" s="54"/>
      <c r="C248" s="23"/>
      <c r="D248" s="38">
        <f t="shared" ref="D248:I248" si="42">D247</f>
        <v>500</v>
      </c>
      <c r="E248" s="38">
        <f t="shared" si="42"/>
        <v>1400</v>
      </c>
      <c r="F248" s="38">
        <f t="shared" si="42"/>
        <v>500</v>
      </c>
      <c r="G248" s="38">
        <f t="shared" si="42"/>
        <v>500</v>
      </c>
      <c r="H248" s="38">
        <f t="shared" si="42"/>
        <v>500</v>
      </c>
      <c r="I248" s="38">
        <f t="shared" si="42"/>
        <v>500</v>
      </c>
    </row>
    <row r="249" spans="1:9" x14ac:dyDescent="0.3">
      <c r="A249" s="39" t="s">
        <v>34</v>
      </c>
      <c r="B249" s="57"/>
      <c r="C249" s="39"/>
      <c r="D249" s="40">
        <f t="shared" ref="D249:I249" si="43">D240+D242+D246+D248</f>
        <v>12525</v>
      </c>
      <c r="E249" s="40">
        <f t="shared" si="43"/>
        <v>15030.81</v>
      </c>
      <c r="F249" s="40">
        <f t="shared" si="43"/>
        <v>15347</v>
      </c>
      <c r="G249" s="40">
        <f t="shared" si="43"/>
        <v>16667</v>
      </c>
      <c r="H249" s="40">
        <f t="shared" si="43"/>
        <v>16667</v>
      </c>
      <c r="I249" s="40">
        <f t="shared" si="43"/>
        <v>21767</v>
      </c>
    </row>
    <row r="250" spans="1:9" x14ac:dyDescent="0.3">
      <c r="A250" s="3"/>
      <c r="B250" s="31" t="s">
        <v>322</v>
      </c>
      <c r="C250" s="31" t="s">
        <v>156</v>
      </c>
      <c r="D250" s="112">
        <v>300</v>
      </c>
      <c r="E250" s="138">
        <v>600</v>
      </c>
      <c r="F250" s="133">
        <v>300</v>
      </c>
      <c r="G250" s="112">
        <v>500</v>
      </c>
      <c r="H250" s="112">
        <v>500</v>
      </c>
      <c r="I250" s="112">
        <v>500</v>
      </c>
    </row>
    <row r="251" spans="1:9" x14ac:dyDescent="0.3">
      <c r="A251" s="3"/>
      <c r="B251" s="31" t="s">
        <v>323</v>
      </c>
      <c r="C251" s="31" t="s">
        <v>155</v>
      </c>
      <c r="D251" s="112">
        <v>600</v>
      </c>
      <c r="E251" s="138">
        <v>900</v>
      </c>
      <c r="F251" s="133">
        <v>600</v>
      </c>
      <c r="G251" s="112">
        <v>600</v>
      </c>
      <c r="H251" s="112">
        <v>600</v>
      </c>
      <c r="I251" s="112">
        <v>600</v>
      </c>
    </row>
    <row r="252" spans="1:9" x14ac:dyDescent="0.3">
      <c r="A252" s="3"/>
      <c r="B252" s="31" t="s">
        <v>524</v>
      </c>
      <c r="C252" s="31" t="s">
        <v>104</v>
      </c>
      <c r="D252" s="112">
        <v>50</v>
      </c>
      <c r="E252" s="138">
        <v>50</v>
      </c>
      <c r="F252" s="133">
        <v>50</v>
      </c>
      <c r="G252" s="112">
        <v>1500</v>
      </c>
      <c r="H252" s="112">
        <v>1500</v>
      </c>
      <c r="I252" s="112">
        <v>1500</v>
      </c>
    </row>
    <row r="253" spans="1:9" x14ac:dyDescent="0.3">
      <c r="A253" s="3"/>
      <c r="B253" s="31" t="s">
        <v>523</v>
      </c>
      <c r="C253" s="31" t="s">
        <v>158</v>
      </c>
      <c r="D253" s="112">
        <v>300</v>
      </c>
      <c r="E253" s="138">
        <v>700</v>
      </c>
      <c r="F253" s="133">
        <v>300</v>
      </c>
      <c r="G253" s="112">
        <v>300</v>
      </c>
      <c r="H253" s="112">
        <v>300</v>
      </c>
      <c r="I253" s="112">
        <v>300</v>
      </c>
    </row>
    <row r="254" spans="1:9" x14ac:dyDescent="0.3">
      <c r="A254" s="3"/>
      <c r="B254" s="31" t="s">
        <v>522</v>
      </c>
      <c r="C254" s="31" t="s">
        <v>366</v>
      </c>
      <c r="D254" s="112">
        <v>500</v>
      </c>
      <c r="E254" s="138">
        <v>200</v>
      </c>
      <c r="F254" s="133">
        <v>500</v>
      </c>
      <c r="G254" s="112">
        <v>500</v>
      </c>
      <c r="H254" s="112">
        <v>500</v>
      </c>
      <c r="I254" s="112">
        <v>500</v>
      </c>
    </row>
    <row r="255" spans="1:9" x14ac:dyDescent="0.3">
      <c r="A255" s="3"/>
      <c r="B255" s="31" t="s">
        <v>525</v>
      </c>
      <c r="C255" s="31" t="s">
        <v>115</v>
      </c>
      <c r="D255" s="124">
        <v>1320</v>
      </c>
      <c r="E255" s="123">
        <v>1200</v>
      </c>
      <c r="F255" s="124">
        <v>0</v>
      </c>
      <c r="G255" s="124">
        <v>1400</v>
      </c>
      <c r="H255" s="124">
        <v>1400</v>
      </c>
      <c r="I255" s="123">
        <v>1400</v>
      </c>
    </row>
    <row r="256" spans="1:9" x14ac:dyDescent="0.3">
      <c r="A256" s="3"/>
      <c r="B256" s="31" t="s">
        <v>324</v>
      </c>
      <c r="C256" s="31" t="s">
        <v>154</v>
      </c>
      <c r="D256" s="112">
        <v>1000</v>
      </c>
      <c r="E256" s="138">
        <v>0</v>
      </c>
      <c r="F256" s="133">
        <v>1000</v>
      </c>
      <c r="G256" s="112">
        <v>1000</v>
      </c>
      <c r="H256" s="112">
        <v>1000</v>
      </c>
      <c r="I256" s="112">
        <v>1000</v>
      </c>
    </row>
    <row r="257" spans="1:9" x14ac:dyDescent="0.3">
      <c r="A257" s="23" t="s">
        <v>39</v>
      </c>
      <c r="B257" s="54"/>
      <c r="C257" s="23"/>
      <c r="D257" s="37">
        <f t="shared" ref="D257:I257" si="44">SUM(D250:D256)</f>
        <v>4070</v>
      </c>
      <c r="E257" s="37">
        <f t="shared" si="44"/>
        <v>3650</v>
      </c>
      <c r="F257" s="37">
        <f t="shared" si="44"/>
        <v>2750</v>
      </c>
      <c r="G257" s="37">
        <f t="shared" si="44"/>
        <v>5800</v>
      </c>
      <c r="H257" s="37">
        <f t="shared" si="44"/>
        <v>5800</v>
      </c>
      <c r="I257" s="37">
        <f t="shared" si="44"/>
        <v>5800</v>
      </c>
    </row>
    <row r="258" spans="1:9" x14ac:dyDescent="0.3">
      <c r="A258" s="23"/>
      <c r="B258" s="31" t="s">
        <v>423</v>
      </c>
      <c r="C258" s="28" t="s">
        <v>424</v>
      </c>
      <c r="D258" s="112">
        <v>0</v>
      </c>
      <c r="E258" s="123">
        <v>0</v>
      </c>
      <c r="F258" s="133">
        <v>0</v>
      </c>
      <c r="G258" s="112">
        <v>0</v>
      </c>
      <c r="H258" s="112">
        <v>0</v>
      </c>
      <c r="I258" s="112">
        <v>0</v>
      </c>
    </row>
    <row r="259" spans="1:9" x14ac:dyDescent="0.3">
      <c r="A259" s="3"/>
      <c r="B259" s="31" t="s">
        <v>325</v>
      </c>
      <c r="C259" s="31" t="s">
        <v>84</v>
      </c>
      <c r="D259" s="112">
        <v>5100</v>
      </c>
      <c r="E259" s="123">
        <v>7500</v>
      </c>
      <c r="F259" s="133">
        <v>7500</v>
      </c>
      <c r="G259" s="112">
        <v>7500</v>
      </c>
      <c r="H259" s="112">
        <v>7500</v>
      </c>
      <c r="I259" s="133">
        <v>15000</v>
      </c>
    </row>
    <row r="260" spans="1:9" x14ac:dyDescent="0.3">
      <c r="A260" s="3"/>
      <c r="B260" s="31" t="s">
        <v>326</v>
      </c>
      <c r="C260" s="31" t="s">
        <v>157</v>
      </c>
      <c r="D260" s="112">
        <v>100</v>
      </c>
      <c r="E260" s="123">
        <v>100</v>
      </c>
      <c r="F260" s="133">
        <v>100</v>
      </c>
      <c r="G260" s="112">
        <v>100</v>
      </c>
      <c r="H260" s="112">
        <v>100</v>
      </c>
      <c r="I260" s="112">
        <v>100</v>
      </c>
    </row>
    <row r="261" spans="1:9" x14ac:dyDescent="0.3">
      <c r="A261" s="3"/>
      <c r="B261" s="31" t="s">
        <v>327</v>
      </c>
      <c r="C261" s="31" t="s">
        <v>104</v>
      </c>
      <c r="D261" s="112">
        <v>50</v>
      </c>
      <c r="E261" s="123">
        <v>500</v>
      </c>
      <c r="F261" s="133">
        <v>500</v>
      </c>
      <c r="G261" s="112">
        <v>500</v>
      </c>
      <c r="H261" s="112">
        <v>500</v>
      </c>
      <c r="I261" s="133">
        <v>1500</v>
      </c>
    </row>
    <row r="262" spans="1:9" x14ac:dyDescent="0.3">
      <c r="A262" s="3"/>
      <c r="B262" s="31" t="s">
        <v>328</v>
      </c>
      <c r="C262" s="31" t="s">
        <v>114</v>
      </c>
      <c r="D262" s="112">
        <v>0</v>
      </c>
      <c r="E262" s="123">
        <v>160</v>
      </c>
      <c r="F262" s="133">
        <v>0</v>
      </c>
      <c r="G262" s="112">
        <v>0</v>
      </c>
      <c r="H262" s="112">
        <v>0</v>
      </c>
      <c r="I262" s="133">
        <v>200</v>
      </c>
    </row>
    <row r="263" spans="1:9" x14ac:dyDescent="0.3">
      <c r="A263" s="3"/>
      <c r="B263" s="31" t="s">
        <v>329</v>
      </c>
      <c r="C263" s="31" t="s">
        <v>153</v>
      </c>
      <c r="D263" s="112">
        <v>800</v>
      </c>
      <c r="E263" s="123">
        <v>500</v>
      </c>
      <c r="F263" s="133">
        <v>1000</v>
      </c>
      <c r="G263" s="112">
        <v>1000</v>
      </c>
      <c r="H263" s="112">
        <v>1000</v>
      </c>
      <c r="I263" s="112">
        <v>1000</v>
      </c>
    </row>
    <row r="264" spans="1:9" x14ac:dyDescent="0.3">
      <c r="A264" s="3"/>
      <c r="B264" s="31" t="s">
        <v>330</v>
      </c>
      <c r="C264" s="31" t="s">
        <v>158</v>
      </c>
      <c r="D264" s="112">
        <v>0</v>
      </c>
      <c r="E264" s="123">
        <v>1000</v>
      </c>
      <c r="F264" s="133">
        <v>0</v>
      </c>
      <c r="G264" s="112">
        <v>0</v>
      </c>
      <c r="H264" s="112">
        <v>0</v>
      </c>
      <c r="I264" s="133">
        <v>230</v>
      </c>
    </row>
    <row r="265" spans="1:9" x14ac:dyDescent="0.3">
      <c r="A265" s="3"/>
      <c r="B265" s="31" t="s">
        <v>331</v>
      </c>
      <c r="C265" s="28" t="s">
        <v>119</v>
      </c>
      <c r="D265" s="112">
        <v>0</v>
      </c>
      <c r="E265" s="123">
        <v>0</v>
      </c>
      <c r="F265" s="133">
        <v>0</v>
      </c>
      <c r="G265" s="112">
        <v>0</v>
      </c>
      <c r="H265" s="112">
        <v>0</v>
      </c>
      <c r="I265" s="112">
        <v>0</v>
      </c>
    </row>
    <row r="266" spans="1:9" x14ac:dyDescent="0.3">
      <c r="A266" s="3"/>
      <c r="B266" s="31" t="s">
        <v>332</v>
      </c>
      <c r="C266" s="28" t="s">
        <v>125</v>
      </c>
      <c r="D266" s="112">
        <v>200</v>
      </c>
      <c r="E266" s="123">
        <v>680</v>
      </c>
      <c r="F266" s="133">
        <v>500</v>
      </c>
      <c r="G266" s="112">
        <v>500</v>
      </c>
      <c r="H266" s="112">
        <v>500</v>
      </c>
      <c r="I266" s="133">
        <v>1060</v>
      </c>
    </row>
    <row r="267" spans="1:9" x14ac:dyDescent="0.3">
      <c r="A267" s="3"/>
      <c r="B267" s="31" t="s">
        <v>333</v>
      </c>
      <c r="C267" s="28" t="s">
        <v>159</v>
      </c>
      <c r="D267" s="112">
        <v>0</v>
      </c>
      <c r="E267" s="123">
        <v>0</v>
      </c>
      <c r="F267" s="133">
        <v>1000</v>
      </c>
      <c r="G267" s="112">
        <v>1000</v>
      </c>
      <c r="H267" s="112">
        <v>1000</v>
      </c>
      <c r="I267" s="112">
        <v>1000</v>
      </c>
    </row>
    <row r="268" spans="1:9" x14ac:dyDescent="0.3">
      <c r="A268" s="3"/>
      <c r="B268" s="31" t="s">
        <v>334</v>
      </c>
      <c r="C268" s="28" t="s">
        <v>126</v>
      </c>
      <c r="D268" s="112">
        <v>300</v>
      </c>
      <c r="E268" s="123">
        <v>200</v>
      </c>
      <c r="F268" s="133">
        <v>2000</v>
      </c>
      <c r="G268" s="112">
        <v>2000</v>
      </c>
      <c r="H268" s="112">
        <v>2000</v>
      </c>
      <c r="I268" s="112">
        <v>2000</v>
      </c>
    </row>
    <row r="269" spans="1:9" x14ac:dyDescent="0.3">
      <c r="A269" s="3"/>
      <c r="B269" s="31" t="s">
        <v>335</v>
      </c>
      <c r="C269" s="28" t="s">
        <v>129</v>
      </c>
      <c r="D269" s="112">
        <v>50</v>
      </c>
      <c r="E269" s="123">
        <v>100</v>
      </c>
      <c r="F269" s="133">
        <v>0</v>
      </c>
      <c r="G269" s="112">
        <v>0</v>
      </c>
      <c r="H269" s="112">
        <v>0</v>
      </c>
      <c r="I269" s="133">
        <v>185</v>
      </c>
    </row>
    <row r="270" spans="1:9" x14ac:dyDescent="0.3">
      <c r="A270" s="3"/>
      <c r="B270" s="31" t="s">
        <v>500</v>
      </c>
      <c r="C270" s="28" t="s">
        <v>182</v>
      </c>
      <c r="D270" s="112">
        <v>10</v>
      </c>
      <c r="E270" s="123">
        <v>10</v>
      </c>
      <c r="F270" s="133">
        <v>0</v>
      </c>
      <c r="G270" s="112">
        <v>0</v>
      </c>
      <c r="H270" s="112">
        <v>0</v>
      </c>
      <c r="I270" s="112">
        <v>0</v>
      </c>
    </row>
    <row r="271" spans="1:9" x14ac:dyDescent="0.3">
      <c r="A271" s="3"/>
      <c r="B271" s="31" t="s">
        <v>434</v>
      </c>
      <c r="C271" s="28" t="s">
        <v>435</v>
      </c>
      <c r="D271" s="112">
        <v>0</v>
      </c>
      <c r="E271" s="123">
        <v>0</v>
      </c>
      <c r="F271" s="133">
        <v>0</v>
      </c>
      <c r="G271" s="112">
        <v>0</v>
      </c>
      <c r="H271" s="112">
        <v>0</v>
      </c>
      <c r="I271" s="112">
        <v>0</v>
      </c>
    </row>
    <row r="272" spans="1:9" x14ac:dyDescent="0.3">
      <c r="A272" s="23" t="s">
        <v>40</v>
      </c>
      <c r="B272" s="54"/>
      <c r="C272" s="23"/>
      <c r="D272" s="37">
        <f t="shared" ref="D272:I272" si="45">SUM(D258:D271)</f>
        <v>6610</v>
      </c>
      <c r="E272" s="37">
        <f t="shared" si="45"/>
        <v>10750</v>
      </c>
      <c r="F272" s="37">
        <f t="shared" si="45"/>
        <v>12600</v>
      </c>
      <c r="G272" s="37">
        <f t="shared" si="45"/>
        <v>12600</v>
      </c>
      <c r="H272" s="37">
        <f t="shared" si="45"/>
        <v>12600</v>
      </c>
      <c r="I272" s="37">
        <f t="shared" si="45"/>
        <v>22275</v>
      </c>
    </row>
    <row r="273" spans="1:9" x14ac:dyDescent="0.3">
      <c r="A273" s="39" t="s">
        <v>41</v>
      </c>
      <c r="B273" s="57"/>
      <c r="C273" s="39"/>
      <c r="D273" s="42">
        <f t="shared" ref="D273:I273" si="46">D257+D272</f>
        <v>10680</v>
      </c>
      <c r="E273" s="42">
        <f t="shared" si="46"/>
        <v>14400</v>
      </c>
      <c r="F273" s="42">
        <f t="shared" si="46"/>
        <v>15350</v>
      </c>
      <c r="G273" s="42">
        <f t="shared" si="46"/>
        <v>18400</v>
      </c>
      <c r="H273" s="42">
        <f t="shared" si="46"/>
        <v>18400</v>
      </c>
      <c r="I273" s="42">
        <f t="shared" si="46"/>
        <v>28075</v>
      </c>
    </row>
    <row r="274" spans="1:9" x14ac:dyDescent="0.3">
      <c r="A274" s="3"/>
      <c r="B274" s="31" t="s">
        <v>336</v>
      </c>
      <c r="C274" s="28" t="s">
        <v>160</v>
      </c>
      <c r="D274" s="29">
        <v>4000</v>
      </c>
      <c r="E274" s="108">
        <v>2965.2</v>
      </c>
      <c r="F274" s="125">
        <v>4000</v>
      </c>
      <c r="G274" s="110">
        <v>4000</v>
      </c>
      <c r="H274" s="110">
        <v>4000</v>
      </c>
      <c r="I274" s="110">
        <v>4000</v>
      </c>
    </row>
    <row r="275" spans="1:9" x14ac:dyDescent="0.3">
      <c r="A275" s="3"/>
      <c r="B275" s="31">
        <v>637004</v>
      </c>
      <c r="C275" s="34" t="s">
        <v>126</v>
      </c>
      <c r="D275" s="29">
        <f t="shared" ref="D275" si="47">SUM(D276:D279)</f>
        <v>80130</v>
      </c>
      <c r="E275" s="29">
        <f t="shared" ref="E275:G275" si="48">SUM(E276:E279)</f>
        <v>74248.81</v>
      </c>
      <c r="F275" s="113">
        <f t="shared" si="48"/>
        <v>88230</v>
      </c>
      <c r="G275" s="113">
        <f t="shared" si="48"/>
        <v>88230</v>
      </c>
      <c r="H275" s="113">
        <f t="shared" ref="H275:I275" si="49">SUM(H276:H279)</f>
        <v>88230</v>
      </c>
      <c r="I275" s="113">
        <f t="shared" si="49"/>
        <v>88230</v>
      </c>
    </row>
    <row r="276" spans="1:9" x14ac:dyDescent="0.3">
      <c r="A276" s="3"/>
      <c r="B276" s="91" t="s">
        <v>337</v>
      </c>
      <c r="C276" s="43" t="s">
        <v>161</v>
      </c>
      <c r="D276" s="117">
        <v>330</v>
      </c>
      <c r="E276" s="117">
        <v>330</v>
      </c>
      <c r="F276" s="129">
        <v>330</v>
      </c>
      <c r="G276" s="117">
        <v>330</v>
      </c>
      <c r="H276" s="117">
        <v>330</v>
      </c>
      <c r="I276" s="117">
        <v>330</v>
      </c>
    </row>
    <row r="277" spans="1:9" x14ac:dyDescent="0.3">
      <c r="A277" s="3"/>
      <c r="B277" s="91" t="s">
        <v>338</v>
      </c>
      <c r="C277" s="43" t="s">
        <v>162</v>
      </c>
      <c r="D277" s="117">
        <v>17600</v>
      </c>
      <c r="E277" s="117">
        <v>11000</v>
      </c>
      <c r="F277" s="129">
        <v>15000</v>
      </c>
      <c r="G277" s="117">
        <v>15000</v>
      </c>
      <c r="H277" s="117">
        <v>15000</v>
      </c>
      <c r="I277" s="117">
        <v>15000</v>
      </c>
    </row>
    <row r="278" spans="1:9" x14ac:dyDescent="0.3">
      <c r="A278" s="3"/>
      <c r="B278" s="91" t="s">
        <v>339</v>
      </c>
      <c r="C278" s="43" t="s">
        <v>163</v>
      </c>
      <c r="D278" s="117">
        <v>60000</v>
      </c>
      <c r="E278" s="117">
        <v>60000</v>
      </c>
      <c r="F278" s="129">
        <v>70000</v>
      </c>
      <c r="G278" s="117">
        <v>70000</v>
      </c>
      <c r="H278" s="117">
        <v>70000</v>
      </c>
      <c r="I278" s="117">
        <v>70000</v>
      </c>
    </row>
    <row r="279" spans="1:9" x14ac:dyDescent="0.3">
      <c r="A279" s="3"/>
      <c r="B279" s="91" t="s">
        <v>340</v>
      </c>
      <c r="C279" s="43" t="s">
        <v>456</v>
      </c>
      <c r="D279" s="117">
        <v>2200</v>
      </c>
      <c r="E279" s="117">
        <v>2918.81</v>
      </c>
      <c r="F279" s="129">
        <v>2900</v>
      </c>
      <c r="G279" s="117">
        <v>2900</v>
      </c>
      <c r="H279" s="117">
        <v>2900</v>
      </c>
      <c r="I279" s="117">
        <v>2900</v>
      </c>
    </row>
    <row r="280" spans="1:9" x14ac:dyDescent="0.3">
      <c r="A280" s="3"/>
      <c r="B280" s="31" t="s">
        <v>341</v>
      </c>
      <c r="C280" s="28" t="s">
        <v>164</v>
      </c>
      <c r="D280" s="110">
        <v>13000</v>
      </c>
      <c r="E280" s="108">
        <v>13000</v>
      </c>
      <c r="F280" s="125">
        <v>7000</v>
      </c>
      <c r="G280" s="110">
        <v>13000</v>
      </c>
      <c r="H280" s="110">
        <v>13000</v>
      </c>
      <c r="I280" s="110">
        <v>13000</v>
      </c>
    </row>
    <row r="281" spans="1:9" x14ac:dyDescent="0.3">
      <c r="A281" s="23" t="s">
        <v>42</v>
      </c>
      <c r="B281" s="54"/>
      <c r="C281" s="23"/>
      <c r="D281" s="38">
        <f t="shared" ref="D281:I281" si="50">D274+D275+D280</f>
        <v>97130</v>
      </c>
      <c r="E281" s="38">
        <f t="shared" si="50"/>
        <v>90214.01</v>
      </c>
      <c r="F281" s="38">
        <f t="shared" si="50"/>
        <v>99230</v>
      </c>
      <c r="G281" s="38">
        <f t="shared" si="50"/>
        <v>105230</v>
      </c>
      <c r="H281" s="38">
        <f t="shared" si="50"/>
        <v>105230</v>
      </c>
      <c r="I281" s="38">
        <f t="shared" si="50"/>
        <v>105230</v>
      </c>
    </row>
    <row r="282" spans="1:9" x14ac:dyDescent="0.3">
      <c r="A282" s="39" t="s">
        <v>43</v>
      </c>
      <c r="B282" s="57"/>
      <c r="C282" s="39"/>
      <c r="D282" s="42">
        <f t="shared" ref="D282:I282" si="51">D281</f>
        <v>97130</v>
      </c>
      <c r="E282" s="42">
        <f t="shared" si="51"/>
        <v>90214.01</v>
      </c>
      <c r="F282" s="42">
        <f t="shared" si="51"/>
        <v>99230</v>
      </c>
      <c r="G282" s="42">
        <f t="shared" si="51"/>
        <v>105230</v>
      </c>
      <c r="H282" s="42">
        <f t="shared" si="51"/>
        <v>105230</v>
      </c>
      <c r="I282" s="42">
        <f t="shared" si="51"/>
        <v>105230</v>
      </c>
    </row>
    <row r="283" spans="1:9" x14ac:dyDescent="0.3">
      <c r="A283" s="3"/>
      <c r="B283" s="31" t="s">
        <v>436</v>
      </c>
      <c r="C283" s="28" t="s">
        <v>104</v>
      </c>
      <c r="D283" s="29">
        <v>3000</v>
      </c>
      <c r="E283" s="108">
        <v>2500</v>
      </c>
      <c r="F283" s="125">
        <v>3000</v>
      </c>
      <c r="G283" s="110">
        <v>3000</v>
      </c>
      <c r="H283" s="146">
        <v>10000</v>
      </c>
      <c r="I283" s="149">
        <v>7800</v>
      </c>
    </row>
    <row r="284" spans="1:9" x14ac:dyDescent="0.3">
      <c r="A284" s="3"/>
      <c r="B284" s="31" t="s">
        <v>343</v>
      </c>
      <c r="C284" s="28" t="s">
        <v>344</v>
      </c>
      <c r="D284" s="29">
        <v>10000</v>
      </c>
      <c r="E284" s="108">
        <v>11500</v>
      </c>
      <c r="F284" s="125">
        <v>12000</v>
      </c>
      <c r="G284" s="110">
        <v>12000</v>
      </c>
      <c r="H284" s="110">
        <v>12000</v>
      </c>
      <c r="I284" s="110">
        <v>12000</v>
      </c>
    </row>
    <row r="285" spans="1:9" x14ac:dyDescent="0.3">
      <c r="A285" s="3"/>
      <c r="B285" s="31" t="s">
        <v>345</v>
      </c>
      <c r="C285" s="28" t="s">
        <v>126</v>
      </c>
      <c r="D285" s="29">
        <v>500</v>
      </c>
      <c r="E285" s="108">
        <v>500</v>
      </c>
      <c r="F285" s="125">
        <v>500</v>
      </c>
      <c r="G285" s="110">
        <v>500</v>
      </c>
      <c r="H285" s="110">
        <v>500</v>
      </c>
      <c r="I285" s="125">
        <v>2700</v>
      </c>
    </row>
    <row r="286" spans="1:9" x14ac:dyDescent="0.3">
      <c r="A286" s="23" t="s">
        <v>44</v>
      </c>
      <c r="B286" s="54"/>
      <c r="C286" s="23"/>
      <c r="D286" s="37">
        <f t="shared" ref="D286:I286" si="52">SUM(D283:D285)</f>
        <v>13500</v>
      </c>
      <c r="E286" s="37">
        <f t="shared" si="52"/>
        <v>14500</v>
      </c>
      <c r="F286" s="37">
        <f t="shared" si="52"/>
        <v>15500</v>
      </c>
      <c r="G286" s="37">
        <f t="shared" si="52"/>
        <v>15500</v>
      </c>
      <c r="H286" s="37">
        <f t="shared" si="52"/>
        <v>22500</v>
      </c>
      <c r="I286" s="37">
        <f t="shared" si="52"/>
        <v>22500</v>
      </c>
    </row>
    <row r="287" spans="1:9" x14ac:dyDescent="0.3">
      <c r="A287" s="23"/>
      <c r="B287" s="31" t="s">
        <v>342</v>
      </c>
      <c r="C287" s="28" t="s">
        <v>501</v>
      </c>
      <c r="D287" s="76">
        <v>10000</v>
      </c>
      <c r="E287" s="108">
        <v>1500</v>
      </c>
      <c r="F287" s="125">
        <v>10000</v>
      </c>
      <c r="G287" s="110">
        <v>10000</v>
      </c>
      <c r="H287" s="110">
        <v>10000</v>
      </c>
      <c r="I287" s="110">
        <v>10000</v>
      </c>
    </row>
    <row r="288" spans="1:9" x14ac:dyDescent="0.3">
      <c r="A288" s="3"/>
      <c r="B288" s="31" t="s">
        <v>425</v>
      </c>
      <c r="C288" s="28" t="s">
        <v>502</v>
      </c>
      <c r="D288" s="41">
        <v>1000</v>
      </c>
      <c r="E288" s="108">
        <v>0</v>
      </c>
      <c r="F288" s="125">
        <v>3000</v>
      </c>
      <c r="G288" s="110">
        <v>3000</v>
      </c>
      <c r="H288" s="110">
        <v>3000</v>
      </c>
      <c r="I288" s="110">
        <v>3000</v>
      </c>
    </row>
    <row r="289" spans="1:9" x14ac:dyDescent="0.3">
      <c r="A289" s="23" t="s">
        <v>222</v>
      </c>
      <c r="B289" s="54"/>
      <c r="C289" s="23"/>
      <c r="D289" s="37">
        <f t="shared" ref="D289:I289" si="53">D287+D288</f>
        <v>11000</v>
      </c>
      <c r="E289" s="37">
        <f t="shared" si="53"/>
        <v>1500</v>
      </c>
      <c r="F289" s="37">
        <f t="shared" si="53"/>
        <v>13000</v>
      </c>
      <c r="G289" s="37">
        <f t="shared" si="53"/>
        <v>13000</v>
      </c>
      <c r="H289" s="37">
        <f t="shared" si="53"/>
        <v>13000</v>
      </c>
      <c r="I289" s="37">
        <f t="shared" si="53"/>
        <v>13000</v>
      </c>
    </row>
    <row r="290" spans="1:9" x14ac:dyDescent="0.3">
      <c r="A290" s="39" t="s">
        <v>79</v>
      </c>
      <c r="B290" s="57"/>
      <c r="C290" s="39"/>
      <c r="D290" s="42">
        <f t="shared" ref="D290:I290" si="54">D286+D289</f>
        <v>24500</v>
      </c>
      <c r="E290" s="42">
        <f t="shared" si="54"/>
        <v>16000</v>
      </c>
      <c r="F290" s="42">
        <f t="shared" si="54"/>
        <v>28500</v>
      </c>
      <c r="G290" s="42">
        <f t="shared" si="54"/>
        <v>28500</v>
      </c>
      <c r="H290" s="42">
        <f t="shared" si="54"/>
        <v>35500</v>
      </c>
      <c r="I290" s="42">
        <f t="shared" si="54"/>
        <v>35500</v>
      </c>
    </row>
    <row r="291" spans="1:9" x14ac:dyDescent="0.3">
      <c r="A291" s="3"/>
      <c r="B291" s="64"/>
      <c r="C291" s="62" t="s">
        <v>411</v>
      </c>
      <c r="D291" s="68">
        <f t="shared" ref="D291:I291" si="55">D292+D295+D296</f>
        <v>223004.13</v>
      </c>
      <c r="E291" s="68">
        <f t="shared" si="55"/>
        <v>243734.29</v>
      </c>
      <c r="F291" s="68">
        <f t="shared" si="55"/>
        <v>243734.29</v>
      </c>
      <c r="G291" s="68">
        <f t="shared" si="55"/>
        <v>291358.33</v>
      </c>
      <c r="H291" s="68">
        <f t="shared" si="55"/>
        <v>298971.96000000002</v>
      </c>
      <c r="I291" s="68">
        <f t="shared" si="55"/>
        <v>298971.96000000002</v>
      </c>
    </row>
    <row r="292" spans="1:9" x14ac:dyDescent="0.3">
      <c r="A292" s="3"/>
      <c r="B292" s="31">
        <v>642004</v>
      </c>
      <c r="C292" s="28" t="s">
        <v>165</v>
      </c>
      <c r="D292" s="41">
        <f>D293+D294</f>
        <v>131113.01</v>
      </c>
      <c r="E292" s="41">
        <f>E293+E294</f>
        <v>148824.81</v>
      </c>
      <c r="F292" s="113">
        <f>F293+F294</f>
        <v>148824.81</v>
      </c>
      <c r="G292" s="113">
        <v>148824.81</v>
      </c>
      <c r="H292" s="113">
        <f>SUM(H293:H294)</f>
        <v>156083.56</v>
      </c>
      <c r="I292" s="113">
        <f>SUM(I293:I294)</f>
        <v>156083.56</v>
      </c>
    </row>
    <row r="293" spans="1:9" x14ac:dyDescent="0.3">
      <c r="A293" s="3"/>
      <c r="B293" s="91">
        <v>642004</v>
      </c>
      <c r="C293" s="43" t="s">
        <v>166</v>
      </c>
      <c r="D293" s="78">
        <v>116624.25</v>
      </c>
      <c r="E293" s="78">
        <v>131388.75</v>
      </c>
      <c r="F293" s="78">
        <v>131388.75</v>
      </c>
      <c r="G293" s="78">
        <v>137113.5</v>
      </c>
      <c r="H293" s="78">
        <v>137113.5</v>
      </c>
      <c r="I293" s="78">
        <v>137113.5</v>
      </c>
    </row>
    <row r="294" spans="1:9" x14ac:dyDescent="0.3">
      <c r="A294" s="3"/>
      <c r="B294" s="91">
        <v>642004</v>
      </c>
      <c r="C294" s="43" t="s">
        <v>167</v>
      </c>
      <c r="D294" s="78">
        <v>14488.76</v>
      </c>
      <c r="E294" s="78">
        <v>17436.060000000001</v>
      </c>
      <c r="F294" s="78">
        <v>17436.060000000001</v>
      </c>
      <c r="G294" s="78">
        <v>18970.060000000001</v>
      </c>
      <c r="H294" s="78">
        <v>18970.060000000001</v>
      </c>
      <c r="I294" s="78">
        <v>18970.060000000001</v>
      </c>
    </row>
    <row r="295" spans="1:9" x14ac:dyDescent="0.3">
      <c r="A295" s="3"/>
      <c r="B295" s="31" t="s">
        <v>346</v>
      </c>
      <c r="C295" s="31" t="s">
        <v>168</v>
      </c>
      <c r="D295" s="114">
        <v>4024.8</v>
      </c>
      <c r="E295" s="29">
        <v>4421.04</v>
      </c>
      <c r="F295" s="114">
        <v>4421.04</v>
      </c>
      <c r="G295" s="114">
        <v>3548.82</v>
      </c>
      <c r="H295" s="114">
        <v>3903.7</v>
      </c>
      <c r="I295" s="114">
        <v>3903.7</v>
      </c>
    </row>
    <row r="296" spans="1:9" x14ac:dyDescent="0.3">
      <c r="A296" s="3"/>
      <c r="B296" s="31">
        <v>642005</v>
      </c>
      <c r="C296" s="31" t="s">
        <v>169</v>
      </c>
      <c r="D296" s="114">
        <v>87866.32</v>
      </c>
      <c r="E296" s="29">
        <v>90488.44</v>
      </c>
      <c r="F296" s="114">
        <v>90488.44</v>
      </c>
      <c r="G296" s="114">
        <v>138984.70000000001</v>
      </c>
      <c r="H296" s="114">
        <v>138984.70000000001</v>
      </c>
      <c r="I296" s="114">
        <v>138984.70000000001</v>
      </c>
    </row>
    <row r="297" spans="1:9" x14ac:dyDescent="0.3">
      <c r="A297" s="3"/>
      <c r="B297" s="31"/>
      <c r="C297" s="64" t="s">
        <v>170</v>
      </c>
      <c r="D297" s="63">
        <f t="shared" ref="D297:H297" si="56">SUM(D298:D307)</f>
        <v>1443107.91</v>
      </c>
      <c r="E297" s="63">
        <f t="shared" si="56"/>
        <v>1648717.16</v>
      </c>
      <c r="F297" s="63">
        <f t="shared" si="56"/>
        <v>1633115.54</v>
      </c>
      <c r="G297" s="63">
        <f t="shared" si="56"/>
        <v>1752456.79</v>
      </c>
      <c r="H297" s="63">
        <f t="shared" si="56"/>
        <v>1768878.7</v>
      </c>
      <c r="I297" s="63">
        <f>SUM(I298:I308)</f>
        <v>1858512.7700000003</v>
      </c>
    </row>
    <row r="298" spans="1:9" x14ac:dyDescent="0.3">
      <c r="A298" s="3"/>
      <c r="B298" s="91"/>
      <c r="C298" s="43" t="s">
        <v>183</v>
      </c>
      <c r="D298" s="117">
        <v>817478</v>
      </c>
      <c r="E298" s="107">
        <v>891161.95</v>
      </c>
      <c r="F298" s="117">
        <v>889884</v>
      </c>
      <c r="G298" s="117">
        <v>1007624</v>
      </c>
      <c r="H298" s="147">
        <v>1022345.74</v>
      </c>
      <c r="I298" s="147">
        <v>1037604.58</v>
      </c>
    </row>
    <row r="299" spans="1:9" x14ac:dyDescent="0.3">
      <c r="A299" s="3"/>
      <c r="B299" s="91"/>
      <c r="C299" s="43" t="s">
        <v>460</v>
      </c>
      <c r="D299" s="117">
        <v>486729.77</v>
      </c>
      <c r="E299" s="60">
        <v>550235.28</v>
      </c>
      <c r="F299" s="117">
        <v>578340.46</v>
      </c>
      <c r="G299" s="117">
        <v>579941.71</v>
      </c>
      <c r="H299" s="147">
        <v>579941.68999999994</v>
      </c>
      <c r="I299" s="147">
        <v>579941.4</v>
      </c>
    </row>
    <row r="300" spans="1:9" x14ac:dyDescent="0.3">
      <c r="A300" s="3"/>
      <c r="B300" s="91"/>
      <c r="C300" s="43" t="s">
        <v>478</v>
      </c>
      <c r="D300" s="117">
        <v>0</v>
      </c>
      <c r="E300" s="102">
        <v>4028.93</v>
      </c>
      <c r="F300" s="117">
        <v>0</v>
      </c>
      <c r="G300" s="117">
        <v>0</v>
      </c>
      <c r="H300" s="117">
        <v>0</v>
      </c>
      <c r="I300" s="117">
        <v>6318</v>
      </c>
    </row>
    <row r="301" spans="1:9" x14ac:dyDescent="0.3">
      <c r="A301" s="3"/>
      <c r="B301" s="91"/>
      <c r="C301" s="43" t="s">
        <v>463</v>
      </c>
      <c r="D301" s="117">
        <v>31189.64</v>
      </c>
      <c r="E301" s="100">
        <v>42633.38</v>
      </c>
      <c r="F301" s="117">
        <v>37030</v>
      </c>
      <c r="G301" s="117">
        <v>37030</v>
      </c>
      <c r="H301" s="147">
        <v>36663.11</v>
      </c>
      <c r="I301" s="147">
        <v>54221.62</v>
      </c>
    </row>
    <row r="302" spans="1:9" x14ac:dyDescent="0.3">
      <c r="A302" s="3"/>
      <c r="B302" s="91"/>
      <c r="C302" s="43" t="s">
        <v>528</v>
      </c>
      <c r="D302" s="117">
        <v>0</v>
      </c>
      <c r="E302" s="102">
        <v>12983.54</v>
      </c>
      <c r="F302" s="117">
        <v>0</v>
      </c>
      <c r="G302" s="117">
        <v>0</v>
      </c>
      <c r="H302" s="117">
        <v>0</v>
      </c>
      <c r="I302" s="117">
        <v>8585</v>
      </c>
    </row>
    <row r="303" spans="1:9" x14ac:dyDescent="0.3">
      <c r="A303" s="3"/>
      <c r="B303" s="91"/>
      <c r="C303" s="43" t="s">
        <v>511</v>
      </c>
      <c r="D303" s="117">
        <v>50460.5</v>
      </c>
      <c r="E303" s="100">
        <v>61261.11</v>
      </c>
      <c r="F303" s="117">
        <v>60632</v>
      </c>
      <c r="G303" s="117">
        <v>60632</v>
      </c>
      <c r="H303" s="147">
        <v>60077.760000000002</v>
      </c>
      <c r="I303" s="147">
        <v>82322.210000000006</v>
      </c>
    </row>
    <row r="304" spans="1:9" x14ac:dyDescent="0.3">
      <c r="A304" s="3"/>
      <c r="B304" s="91"/>
      <c r="C304" s="43" t="s">
        <v>536</v>
      </c>
      <c r="D304" s="117">
        <v>0</v>
      </c>
      <c r="E304" s="100">
        <v>19567.75</v>
      </c>
      <c r="F304" s="117">
        <v>0</v>
      </c>
      <c r="G304" s="117">
        <v>0</v>
      </c>
      <c r="H304" s="117">
        <v>0</v>
      </c>
      <c r="I304" s="117">
        <v>0</v>
      </c>
    </row>
    <row r="305" spans="1:9" x14ac:dyDescent="0.3">
      <c r="A305" s="3"/>
      <c r="B305" s="91"/>
      <c r="C305" s="43" t="s">
        <v>171</v>
      </c>
      <c r="D305" s="117">
        <v>35000</v>
      </c>
      <c r="E305" s="100">
        <v>35000</v>
      </c>
      <c r="F305" s="117">
        <v>35000</v>
      </c>
      <c r="G305" s="117">
        <v>35000</v>
      </c>
      <c r="H305" s="117">
        <v>35000</v>
      </c>
      <c r="I305" s="117">
        <v>35000</v>
      </c>
    </row>
    <row r="306" spans="1:9" x14ac:dyDescent="0.3">
      <c r="A306" s="3"/>
      <c r="B306" s="91"/>
      <c r="C306" s="43" t="s">
        <v>184</v>
      </c>
      <c r="D306" s="78">
        <v>22250</v>
      </c>
      <c r="E306" s="100">
        <v>31628.080000000002</v>
      </c>
      <c r="F306" s="78">
        <v>32229.08</v>
      </c>
      <c r="G306" s="78">
        <v>32229.08</v>
      </c>
      <c r="H306" s="148">
        <v>34850.400000000001</v>
      </c>
      <c r="I306" s="148">
        <v>43467.6</v>
      </c>
    </row>
    <row r="307" spans="1:9" x14ac:dyDescent="0.3">
      <c r="A307" s="3"/>
      <c r="B307" s="91"/>
      <c r="C307" s="43" t="s">
        <v>172</v>
      </c>
      <c r="D307" s="78">
        <v>0</v>
      </c>
      <c r="E307" s="100">
        <v>217.14</v>
      </c>
      <c r="F307" s="78">
        <v>0</v>
      </c>
      <c r="G307" s="78">
        <v>0</v>
      </c>
      <c r="H307" s="78">
        <v>0</v>
      </c>
      <c r="I307" s="78">
        <v>0</v>
      </c>
    </row>
    <row r="308" spans="1:9" x14ac:dyDescent="0.3">
      <c r="A308" s="3"/>
      <c r="B308" s="91"/>
      <c r="C308" s="43" t="s">
        <v>567</v>
      </c>
      <c r="D308" s="78"/>
      <c r="E308" s="100"/>
      <c r="F308" s="78">
        <v>0</v>
      </c>
      <c r="G308" s="78">
        <v>0</v>
      </c>
      <c r="H308" s="148">
        <v>11052.36</v>
      </c>
      <c r="I308" s="148">
        <v>11052.36</v>
      </c>
    </row>
    <row r="309" spans="1:9" x14ac:dyDescent="0.3">
      <c r="A309" s="39" t="s">
        <v>46</v>
      </c>
      <c r="B309" s="57"/>
      <c r="C309" s="42"/>
      <c r="D309" s="42">
        <f t="shared" ref="D309:I309" si="57">D297+D291</f>
        <v>1666112.04</v>
      </c>
      <c r="E309" s="42">
        <f t="shared" si="57"/>
        <v>1892451.45</v>
      </c>
      <c r="F309" s="42">
        <f t="shared" si="57"/>
        <v>1876849.83</v>
      </c>
      <c r="G309" s="42">
        <f t="shared" si="57"/>
        <v>2043815.12</v>
      </c>
      <c r="H309" s="42">
        <f t="shared" si="57"/>
        <v>2067850.66</v>
      </c>
      <c r="I309" s="42">
        <f t="shared" si="57"/>
        <v>2157484.7300000004</v>
      </c>
    </row>
    <row r="310" spans="1:9" x14ac:dyDescent="0.3">
      <c r="A310" s="3"/>
      <c r="B310" s="31">
        <v>633006</v>
      </c>
      <c r="C310" s="31" t="s">
        <v>174</v>
      </c>
      <c r="D310" s="110">
        <v>700</v>
      </c>
      <c r="E310" s="108">
        <v>700</v>
      </c>
      <c r="F310" s="125">
        <v>1000</v>
      </c>
      <c r="G310" s="110">
        <v>1000</v>
      </c>
      <c r="H310" s="110">
        <v>1000</v>
      </c>
      <c r="I310" s="125">
        <v>1300</v>
      </c>
    </row>
    <row r="311" spans="1:9" x14ac:dyDescent="0.3">
      <c r="A311" s="3"/>
      <c r="B311" s="31">
        <v>637002</v>
      </c>
      <c r="C311" s="31" t="s">
        <v>204</v>
      </c>
      <c r="D311" s="110">
        <v>15500</v>
      </c>
      <c r="E311" s="108">
        <v>20300</v>
      </c>
      <c r="F311" s="125">
        <v>20300</v>
      </c>
      <c r="G311" s="110">
        <v>20300</v>
      </c>
      <c r="H311" s="110">
        <v>20300</v>
      </c>
      <c r="I311" s="125">
        <v>20000</v>
      </c>
    </row>
    <row r="312" spans="1:9" x14ac:dyDescent="0.3">
      <c r="A312" s="3"/>
      <c r="B312" s="31"/>
      <c r="C312" s="31" t="s">
        <v>519</v>
      </c>
      <c r="D312" s="110">
        <v>500</v>
      </c>
      <c r="E312" s="108">
        <v>0</v>
      </c>
      <c r="F312" s="125">
        <v>500</v>
      </c>
      <c r="G312" s="110">
        <v>500</v>
      </c>
      <c r="H312" s="110">
        <v>500</v>
      </c>
      <c r="I312" s="110">
        <v>500</v>
      </c>
    </row>
    <row r="313" spans="1:9" x14ac:dyDescent="0.3">
      <c r="A313" s="23" t="s">
        <v>47</v>
      </c>
      <c r="B313" s="54"/>
      <c r="C313" s="23"/>
      <c r="D313" s="37">
        <f t="shared" ref="D313:I313" si="58">SUM(D310:D312)</f>
        <v>16700</v>
      </c>
      <c r="E313" s="37">
        <f t="shared" si="58"/>
        <v>21000</v>
      </c>
      <c r="F313" s="37">
        <f t="shared" si="58"/>
        <v>21800</v>
      </c>
      <c r="G313" s="37">
        <f t="shared" si="58"/>
        <v>21800</v>
      </c>
      <c r="H313" s="37">
        <f t="shared" si="58"/>
        <v>21800</v>
      </c>
      <c r="I313" s="37">
        <f t="shared" si="58"/>
        <v>21800</v>
      </c>
    </row>
    <row r="314" spans="1:9" x14ac:dyDescent="0.3">
      <c r="A314" s="39" t="s">
        <v>48</v>
      </c>
      <c r="B314" s="57"/>
      <c r="C314" s="42"/>
      <c r="D314" s="42">
        <f t="shared" ref="D314:I314" si="59">D313</f>
        <v>16700</v>
      </c>
      <c r="E314" s="42">
        <f t="shared" si="59"/>
        <v>21000</v>
      </c>
      <c r="F314" s="42">
        <f t="shared" si="59"/>
        <v>21800</v>
      </c>
      <c r="G314" s="42">
        <f t="shared" si="59"/>
        <v>21800</v>
      </c>
      <c r="H314" s="42">
        <f t="shared" si="59"/>
        <v>21800</v>
      </c>
      <c r="I314" s="42">
        <f t="shared" si="59"/>
        <v>21800</v>
      </c>
    </row>
    <row r="315" spans="1:9" x14ac:dyDescent="0.3">
      <c r="A315" s="3"/>
      <c r="B315" s="31" t="s">
        <v>347</v>
      </c>
      <c r="C315" s="28" t="s">
        <v>175</v>
      </c>
      <c r="D315" s="41">
        <v>26500</v>
      </c>
      <c r="E315" s="29">
        <v>33000</v>
      </c>
      <c r="F315" s="130">
        <v>33000</v>
      </c>
      <c r="G315" s="113">
        <v>33000</v>
      </c>
      <c r="H315" s="113">
        <v>33000</v>
      </c>
      <c r="I315" s="130">
        <v>50000</v>
      </c>
    </row>
    <row r="316" spans="1:9" x14ac:dyDescent="0.3">
      <c r="A316" s="3"/>
      <c r="B316" s="31" t="s">
        <v>348</v>
      </c>
      <c r="C316" s="28" t="s">
        <v>104</v>
      </c>
      <c r="D316" s="41">
        <v>300</v>
      </c>
      <c r="E316" s="29">
        <v>2000</v>
      </c>
      <c r="F316" s="130">
        <v>2000</v>
      </c>
      <c r="G316" s="113">
        <v>8000</v>
      </c>
      <c r="H316" s="113">
        <v>8000</v>
      </c>
      <c r="I316" s="113">
        <v>8000</v>
      </c>
    </row>
    <row r="317" spans="1:9" x14ac:dyDescent="0.3">
      <c r="A317" s="3"/>
      <c r="B317" s="31" t="s">
        <v>349</v>
      </c>
      <c r="C317" s="28" t="s">
        <v>126</v>
      </c>
      <c r="D317" s="41">
        <v>0</v>
      </c>
      <c r="E317" s="29">
        <v>1000</v>
      </c>
      <c r="F317" s="130">
        <v>1000</v>
      </c>
      <c r="G317" s="113">
        <v>1000</v>
      </c>
      <c r="H317" s="113">
        <v>1000</v>
      </c>
      <c r="I317" s="113">
        <v>1000</v>
      </c>
    </row>
    <row r="318" spans="1:9" x14ac:dyDescent="0.3">
      <c r="A318" s="23" t="s">
        <v>49</v>
      </c>
      <c r="B318" s="54"/>
      <c r="C318" s="23"/>
      <c r="D318" s="38">
        <f t="shared" ref="D318" si="60">SUM(D315:D317)</f>
        <v>26800</v>
      </c>
      <c r="E318" s="38">
        <f t="shared" ref="E318:G318" si="61">SUM(E315:E317)</f>
        <v>36000</v>
      </c>
      <c r="F318" s="38">
        <f t="shared" si="61"/>
        <v>36000</v>
      </c>
      <c r="G318" s="38">
        <f t="shared" si="61"/>
        <v>42000</v>
      </c>
      <c r="H318" s="38">
        <f t="shared" ref="H318:I318" si="62">SUM(H315:H317)</f>
        <v>42000</v>
      </c>
      <c r="I318" s="38">
        <f t="shared" si="62"/>
        <v>59000</v>
      </c>
    </row>
    <row r="319" spans="1:9" x14ac:dyDescent="0.3">
      <c r="A319" s="13"/>
      <c r="B319" s="31" t="s">
        <v>353</v>
      </c>
      <c r="C319" s="28" t="s">
        <v>126</v>
      </c>
      <c r="D319" s="113">
        <v>5000</v>
      </c>
      <c r="E319" s="29">
        <v>4000</v>
      </c>
      <c r="F319" s="130">
        <v>5000</v>
      </c>
      <c r="G319" s="113">
        <v>5000</v>
      </c>
      <c r="H319" s="113">
        <v>5000</v>
      </c>
      <c r="I319" s="113">
        <v>5000</v>
      </c>
    </row>
    <row r="320" spans="1:9" x14ac:dyDescent="0.3">
      <c r="A320" s="3"/>
      <c r="B320" s="31" t="s">
        <v>350</v>
      </c>
      <c r="C320" s="28" t="s">
        <v>104</v>
      </c>
      <c r="D320" s="113">
        <v>1500</v>
      </c>
      <c r="E320" s="29">
        <v>1500</v>
      </c>
      <c r="F320" s="130">
        <v>1700</v>
      </c>
      <c r="G320" s="113">
        <v>1700</v>
      </c>
      <c r="H320" s="113">
        <v>1700</v>
      </c>
      <c r="I320" s="113">
        <v>1700</v>
      </c>
    </row>
    <row r="321" spans="1:9" x14ac:dyDescent="0.3">
      <c r="A321" s="3"/>
      <c r="B321" s="31" t="s">
        <v>351</v>
      </c>
      <c r="C321" s="31" t="s">
        <v>153</v>
      </c>
      <c r="D321" s="113">
        <v>3500</v>
      </c>
      <c r="E321" s="29">
        <v>3300</v>
      </c>
      <c r="F321" s="130">
        <v>3500</v>
      </c>
      <c r="G321" s="113">
        <v>3500</v>
      </c>
      <c r="H321" s="113">
        <v>3500</v>
      </c>
      <c r="I321" s="113">
        <v>3500</v>
      </c>
    </row>
    <row r="322" spans="1:9" x14ac:dyDescent="0.3">
      <c r="A322" s="3"/>
      <c r="B322" s="31" t="s">
        <v>352</v>
      </c>
      <c r="C322" s="28" t="s">
        <v>176</v>
      </c>
      <c r="D322" s="113">
        <v>800</v>
      </c>
      <c r="E322" s="29">
        <v>800</v>
      </c>
      <c r="F322" s="130">
        <v>800</v>
      </c>
      <c r="G322" s="113">
        <v>800</v>
      </c>
      <c r="H322" s="113">
        <v>800</v>
      </c>
      <c r="I322" s="113">
        <v>800</v>
      </c>
    </row>
    <row r="323" spans="1:9" x14ac:dyDescent="0.3">
      <c r="A323" s="23" t="s">
        <v>50</v>
      </c>
      <c r="B323" s="54"/>
      <c r="C323" s="23"/>
      <c r="D323" s="38">
        <f t="shared" ref="D323:I323" si="63">SUM(D319:D322)</f>
        <v>10800</v>
      </c>
      <c r="E323" s="38">
        <f t="shared" si="63"/>
        <v>9600</v>
      </c>
      <c r="F323" s="38">
        <f t="shared" si="63"/>
        <v>11000</v>
      </c>
      <c r="G323" s="38">
        <f t="shared" si="63"/>
        <v>11000</v>
      </c>
      <c r="H323" s="38">
        <f t="shared" si="63"/>
        <v>11000</v>
      </c>
      <c r="I323" s="38">
        <f t="shared" si="63"/>
        <v>11000</v>
      </c>
    </row>
    <row r="324" spans="1:9" x14ac:dyDescent="0.3">
      <c r="A324" s="39" t="s">
        <v>51</v>
      </c>
      <c r="B324" s="57"/>
      <c r="C324" s="39"/>
      <c r="D324" s="40">
        <f t="shared" ref="D324:I324" si="64">D318+D323</f>
        <v>37600</v>
      </c>
      <c r="E324" s="40">
        <f t="shared" si="64"/>
        <v>45600</v>
      </c>
      <c r="F324" s="40">
        <f t="shared" si="64"/>
        <v>47000</v>
      </c>
      <c r="G324" s="40">
        <f t="shared" si="64"/>
        <v>53000</v>
      </c>
      <c r="H324" s="40">
        <f t="shared" si="64"/>
        <v>53000</v>
      </c>
      <c r="I324" s="40">
        <f t="shared" si="64"/>
        <v>70000</v>
      </c>
    </row>
    <row r="325" spans="1:9" x14ac:dyDescent="0.3">
      <c r="A325" s="3"/>
      <c r="B325" s="31">
        <v>642014</v>
      </c>
      <c r="C325" s="28" t="s">
        <v>178</v>
      </c>
      <c r="D325" s="113">
        <v>3000</v>
      </c>
      <c r="E325" s="29">
        <v>3000</v>
      </c>
      <c r="F325" s="130">
        <v>3000</v>
      </c>
      <c r="G325" s="113">
        <v>3000</v>
      </c>
      <c r="H325" s="113">
        <v>3000</v>
      </c>
      <c r="I325" s="130">
        <v>3217.5</v>
      </c>
    </row>
    <row r="326" spans="1:9" x14ac:dyDescent="0.3">
      <c r="A326" s="23" t="s">
        <v>52</v>
      </c>
      <c r="B326" s="54"/>
      <c r="C326" s="23"/>
      <c r="D326" s="38">
        <f t="shared" ref="D326:I326" si="65">D325</f>
        <v>3000</v>
      </c>
      <c r="E326" s="38">
        <f t="shared" si="65"/>
        <v>3000</v>
      </c>
      <c r="F326" s="38">
        <f t="shared" si="65"/>
        <v>3000</v>
      </c>
      <c r="G326" s="38">
        <f t="shared" si="65"/>
        <v>3000</v>
      </c>
      <c r="H326" s="38">
        <f t="shared" si="65"/>
        <v>3000</v>
      </c>
      <c r="I326" s="38">
        <f t="shared" si="65"/>
        <v>3217.5</v>
      </c>
    </row>
    <row r="327" spans="1:9" x14ac:dyDescent="0.3">
      <c r="A327" s="3"/>
      <c r="B327" s="31" t="s">
        <v>354</v>
      </c>
      <c r="C327" s="28" t="s">
        <v>177</v>
      </c>
      <c r="D327" s="41">
        <v>1000</v>
      </c>
      <c r="E327" s="41">
        <v>1000</v>
      </c>
      <c r="F327" s="130">
        <v>1500</v>
      </c>
      <c r="G327" s="113">
        <v>1500</v>
      </c>
      <c r="H327" s="113">
        <v>1500</v>
      </c>
      <c r="I327" s="113">
        <v>1500</v>
      </c>
    </row>
    <row r="328" spans="1:9" x14ac:dyDescent="0.3">
      <c r="A328" s="23" t="s">
        <v>53</v>
      </c>
      <c r="B328" s="54"/>
      <c r="C328" s="23"/>
      <c r="D328" s="98">
        <f t="shared" ref="D328:I328" si="66">D327</f>
        <v>1000</v>
      </c>
      <c r="E328" s="98">
        <f t="shared" si="66"/>
        <v>1000</v>
      </c>
      <c r="F328" s="98">
        <f t="shared" si="66"/>
        <v>1500</v>
      </c>
      <c r="G328" s="98">
        <f t="shared" si="66"/>
        <v>1500</v>
      </c>
      <c r="H328" s="98">
        <f t="shared" si="66"/>
        <v>1500</v>
      </c>
      <c r="I328" s="98">
        <f t="shared" si="66"/>
        <v>1500</v>
      </c>
    </row>
    <row r="329" spans="1:9" x14ac:dyDescent="0.3">
      <c r="A329" s="39" t="s">
        <v>54</v>
      </c>
      <c r="B329" s="57"/>
      <c r="C329" s="39"/>
      <c r="D329" s="40">
        <f t="shared" ref="D329:I329" si="67">D326+D328</f>
        <v>4000</v>
      </c>
      <c r="E329" s="40">
        <f t="shared" si="67"/>
        <v>4000</v>
      </c>
      <c r="F329" s="40">
        <f t="shared" si="67"/>
        <v>4500</v>
      </c>
      <c r="G329" s="40">
        <f t="shared" si="67"/>
        <v>4500</v>
      </c>
      <c r="H329" s="40">
        <f t="shared" si="67"/>
        <v>4500</v>
      </c>
      <c r="I329" s="40">
        <f t="shared" si="67"/>
        <v>4717.5</v>
      </c>
    </row>
    <row r="330" spans="1:9" x14ac:dyDescent="0.3">
      <c r="A330" s="67"/>
      <c r="B330" s="31" t="s">
        <v>355</v>
      </c>
      <c r="C330" s="28" t="s">
        <v>356</v>
      </c>
      <c r="D330" s="113">
        <v>15</v>
      </c>
      <c r="E330" s="29">
        <v>15</v>
      </c>
      <c r="F330" s="130">
        <v>15</v>
      </c>
      <c r="G330" s="113">
        <v>15</v>
      </c>
      <c r="H330" s="113">
        <v>15</v>
      </c>
      <c r="I330" s="113">
        <v>15</v>
      </c>
    </row>
    <row r="331" spans="1:9" x14ac:dyDescent="0.3">
      <c r="A331" s="3"/>
      <c r="B331" s="31" t="s">
        <v>357</v>
      </c>
      <c r="C331" s="28" t="s">
        <v>179</v>
      </c>
      <c r="D331" s="113">
        <v>1300</v>
      </c>
      <c r="E331" s="29">
        <v>1500</v>
      </c>
      <c r="F331" s="130">
        <v>1300</v>
      </c>
      <c r="G331" s="113">
        <v>1300</v>
      </c>
      <c r="H331" s="113">
        <v>1300</v>
      </c>
      <c r="I331" s="130">
        <v>4000</v>
      </c>
    </row>
    <row r="332" spans="1:9" x14ac:dyDescent="0.3">
      <c r="A332" s="3"/>
      <c r="B332" s="31" t="s">
        <v>358</v>
      </c>
      <c r="C332" s="28" t="s">
        <v>93</v>
      </c>
      <c r="D332" s="113">
        <v>8500</v>
      </c>
      <c r="E332" s="29">
        <v>7500</v>
      </c>
      <c r="F332" s="130">
        <v>8500</v>
      </c>
      <c r="G332" s="113">
        <v>8500</v>
      </c>
      <c r="H332" s="113">
        <v>8500</v>
      </c>
      <c r="I332" s="113">
        <v>8500</v>
      </c>
    </row>
    <row r="333" spans="1:9" x14ac:dyDescent="0.3">
      <c r="A333" s="3"/>
      <c r="B333" s="31" t="s">
        <v>359</v>
      </c>
      <c r="C333" s="28" t="s">
        <v>104</v>
      </c>
      <c r="D333" s="113">
        <v>500</v>
      </c>
      <c r="E333" s="29">
        <v>500</v>
      </c>
      <c r="F333" s="130">
        <v>500</v>
      </c>
      <c r="G333" s="113">
        <v>500</v>
      </c>
      <c r="H333" s="113">
        <v>500</v>
      </c>
      <c r="I333" s="113">
        <v>500</v>
      </c>
    </row>
    <row r="334" spans="1:9" x14ac:dyDescent="0.3">
      <c r="A334" s="3"/>
      <c r="B334" s="31" t="s">
        <v>360</v>
      </c>
      <c r="C334" s="28" t="s">
        <v>180</v>
      </c>
      <c r="D334" s="113">
        <v>900</v>
      </c>
      <c r="E334" s="29">
        <v>900</v>
      </c>
      <c r="F334" s="130">
        <v>900</v>
      </c>
      <c r="G334" s="113">
        <v>900</v>
      </c>
      <c r="H334" s="113">
        <v>900</v>
      </c>
      <c r="I334" s="130">
        <v>1100</v>
      </c>
    </row>
    <row r="335" spans="1:9" x14ac:dyDescent="0.3">
      <c r="A335" s="3"/>
      <c r="B335" s="31" t="s">
        <v>361</v>
      </c>
      <c r="C335" s="28" t="s">
        <v>181</v>
      </c>
      <c r="D335" s="113">
        <v>10000</v>
      </c>
      <c r="E335" s="29">
        <v>9500</v>
      </c>
      <c r="F335" s="130">
        <v>10000</v>
      </c>
      <c r="G335" s="113">
        <v>10000</v>
      </c>
      <c r="H335" s="113">
        <v>10000</v>
      </c>
      <c r="I335" s="130">
        <v>6840.66</v>
      </c>
    </row>
    <row r="336" spans="1:9" x14ac:dyDescent="0.3">
      <c r="A336" s="3"/>
      <c r="B336" s="31" t="s">
        <v>365</v>
      </c>
      <c r="C336" s="28" t="s">
        <v>366</v>
      </c>
      <c r="D336" s="113">
        <v>0</v>
      </c>
      <c r="E336" s="29">
        <v>0</v>
      </c>
      <c r="F336" s="130">
        <v>0</v>
      </c>
      <c r="G336" s="113">
        <v>0</v>
      </c>
      <c r="H336" s="113">
        <v>0</v>
      </c>
      <c r="I336" s="113">
        <v>0</v>
      </c>
    </row>
    <row r="337" spans="1:9" x14ac:dyDescent="0.3">
      <c r="A337" s="3"/>
      <c r="B337" s="31" t="s">
        <v>362</v>
      </c>
      <c r="C337" s="28" t="s">
        <v>126</v>
      </c>
      <c r="D337" s="113">
        <v>0</v>
      </c>
      <c r="E337" s="29">
        <v>200</v>
      </c>
      <c r="F337" s="130">
        <v>0</v>
      </c>
      <c r="G337" s="113">
        <v>0</v>
      </c>
      <c r="H337" s="113">
        <v>0</v>
      </c>
      <c r="I337" s="130">
        <v>200</v>
      </c>
    </row>
    <row r="338" spans="1:9" x14ac:dyDescent="0.3">
      <c r="A338" s="3"/>
      <c r="B338" s="31" t="s">
        <v>363</v>
      </c>
      <c r="C338" s="28" t="s">
        <v>182</v>
      </c>
      <c r="D338" s="113">
        <v>150</v>
      </c>
      <c r="E338" s="29">
        <v>150</v>
      </c>
      <c r="F338" s="130">
        <v>150</v>
      </c>
      <c r="G338" s="113">
        <v>150</v>
      </c>
      <c r="H338" s="113">
        <v>150</v>
      </c>
      <c r="I338" s="113">
        <v>150</v>
      </c>
    </row>
    <row r="339" spans="1:9" x14ac:dyDescent="0.3">
      <c r="A339" s="3"/>
      <c r="B339" s="31" t="s">
        <v>364</v>
      </c>
      <c r="C339" s="28" t="s">
        <v>134</v>
      </c>
      <c r="D339" s="113">
        <v>657.95</v>
      </c>
      <c r="E339" s="29">
        <v>657.95</v>
      </c>
      <c r="F339" s="130">
        <v>657.95</v>
      </c>
      <c r="G339" s="113">
        <v>657.95</v>
      </c>
      <c r="H339" s="113">
        <v>657.95</v>
      </c>
      <c r="I339" s="130">
        <v>717.29</v>
      </c>
    </row>
    <row r="340" spans="1:9" x14ac:dyDescent="0.3">
      <c r="A340" s="23" t="s">
        <v>55</v>
      </c>
      <c r="B340" s="54"/>
      <c r="C340" s="23"/>
      <c r="D340" s="24">
        <f t="shared" ref="D340:I340" si="68">SUM(D330:D339)</f>
        <v>22022.95</v>
      </c>
      <c r="E340" s="24">
        <f t="shared" si="68"/>
        <v>20922.95</v>
      </c>
      <c r="F340" s="24">
        <f t="shared" si="68"/>
        <v>22022.95</v>
      </c>
      <c r="G340" s="24">
        <f t="shared" si="68"/>
        <v>22022.95</v>
      </c>
      <c r="H340" s="24">
        <f t="shared" si="68"/>
        <v>22022.95</v>
      </c>
      <c r="I340" s="24">
        <f t="shared" si="68"/>
        <v>22022.95</v>
      </c>
    </row>
    <row r="341" spans="1:9" x14ac:dyDescent="0.3">
      <c r="A341" s="39" t="s">
        <v>56</v>
      </c>
      <c r="B341" s="57"/>
      <c r="C341" s="39"/>
      <c r="D341" s="40">
        <f t="shared" ref="D341:I341" si="69">D340</f>
        <v>22022.95</v>
      </c>
      <c r="E341" s="40">
        <f t="shared" si="69"/>
        <v>20922.95</v>
      </c>
      <c r="F341" s="40">
        <f t="shared" si="69"/>
        <v>22022.95</v>
      </c>
      <c r="G341" s="40">
        <f t="shared" si="69"/>
        <v>22022.95</v>
      </c>
      <c r="H341" s="40">
        <f t="shared" si="69"/>
        <v>22022.95</v>
      </c>
      <c r="I341" s="40">
        <f t="shared" si="69"/>
        <v>22022.95</v>
      </c>
    </row>
    <row r="342" spans="1:9" x14ac:dyDescent="0.3">
      <c r="A342" s="69"/>
      <c r="B342" s="70"/>
      <c r="C342" s="71" t="s">
        <v>368</v>
      </c>
      <c r="D342" s="72">
        <f t="shared" ref="D342:I342" si="70">D343+D344</f>
        <v>1070</v>
      </c>
      <c r="E342" s="72">
        <f t="shared" si="70"/>
        <v>1070.9100000000001</v>
      </c>
      <c r="F342" s="72">
        <f t="shared" si="70"/>
        <v>1070</v>
      </c>
      <c r="G342" s="72">
        <f t="shared" si="70"/>
        <v>1070</v>
      </c>
      <c r="H342" s="72">
        <f t="shared" si="70"/>
        <v>1070</v>
      </c>
      <c r="I342" s="72">
        <f t="shared" si="70"/>
        <v>1045.4000000000001</v>
      </c>
    </row>
    <row r="343" spans="1:9" x14ac:dyDescent="0.3">
      <c r="A343" s="3"/>
      <c r="B343" s="31" t="s">
        <v>369</v>
      </c>
      <c r="C343" s="28" t="s">
        <v>189</v>
      </c>
      <c r="D343" s="114">
        <v>790</v>
      </c>
      <c r="E343" s="15">
        <v>790</v>
      </c>
      <c r="F343" s="114">
        <v>790</v>
      </c>
      <c r="G343" s="114">
        <v>790</v>
      </c>
      <c r="H343" s="114">
        <v>790</v>
      </c>
      <c r="I343" s="114">
        <v>774.7</v>
      </c>
    </row>
    <row r="344" spans="1:9" x14ac:dyDescent="0.3">
      <c r="A344" s="3"/>
      <c r="B344" s="31" t="s">
        <v>370</v>
      </c>
      <c r="C344" s="28" t="s">
        <v>190</v>
      </c>
      <c r="D344" s="114">
        <v>280</v>
      </c>
      <c r="E344" s="15">
        <v>280.91000000000003</v>
      </c>
      <c r="F344" s="114">
        <v>280</v>
      </c>
      <c r="G344" s="114">
        <v>280</v>
      </c>
      <c r="H344" s="114">
        <v>280</v>
      </c>
      <c r="I344" s="114">
        <v>270.7</v>
      </c>
    </row>
    <row r="345" spans="1:9" x14ac:dyDescent="0.3">
      <c r="A345" s="32"/>
      <c r="B345" s="70"/>
      <c r="C345" s="71" t="s">
        <v>395</v>
      </c>
      <c r="D345" s="72">
        <f t="shared" ref="D345:I345" si="71">SUM(D346:D350)</f>
        <v>10000</v>
      </c>
      <c r="E345" s="63">
        <f t="shared" si="71"/>
        <v>15000</v>
      </c>
      <c r="F345" s="63">
        <f t="shared" si="71"/>
        <v>10000</v>
      </c>
      <c r="G345" s="63">
        <f t="shared" si="71"/>
        <v>10000</v>
      </c>
      <c r="H345" s="63">
        <f t="shared" si="71"/>
        <v>10000</v>
      </c>
      <c r="I345" s="63">
        <f t="shared" si="71"/>
        <v>10000</v>
      </c>
    </row>
    <row r="346" spans="1:9" x14ac:dyDescent="0.3">
      <c r="A346" s="3"/>
      <c r="B346" s="31" t="s">
        <v>396</v>
      </c>
      <c r="C346" s="28" t="s">
        <v>189</v>
      </c>
      <c r="D346" s="15">
        <v>7410</v>
      </c>
      <c r="E346" s="15">
        <v>10620</v>
      </c>
      <c r="F346" s="114">
        <v>7410</v>
      </c>
      <c r="G346" s="114">
        <v>7410</v>
      </c>
      <c r="H346" s="114">
        <v>7410</v>
      </c>
      <c r="I346" s="114">
        <v>7410</v>
      </c>
    </row>
    <row r="347" spans="1:9" x14ac:dyDescent="0.3">
      <c r="A347" s="3"/>
      <c r="B347" s="31" t="s">
        <v>397</v>
      </c>
      <c r="C347" s="28" t="s">
        <v>190</v>
      </c>
      <c r="D347" s="15">
        <v>2590</v>
      </c>
      <c r="E347" s="15">
        <v>3680</v>
      </c>
      <c r="F347" s="114">
        <v>2590</v>
      </c>
      <c r="G347" s="114">
        <v>2590</v>
      </c>
      <c r="H347" s="114">
        <v>2590</v>
      </c>
      <c r="I347" s="114">
        <v>2590</v>
      </c>
    </row>
    <row r="348" spans="1:9" x14ac:dyDescent="0.3">
      <c r="A348" s="3"/>
      <c r="B348" s="31" t="s">
        <v>398</v>
      </c>
      <c r="C348" s="28" t="s">
        <v>198</v>
      </c>
      <c r="D348" s="15">
        <v>0</v>
      </c>
      <c r="E348" s="15">
        <v>0</v>
      </c>
      <c r="F348" s="114">
        <v>0</v>
      </c>
      <c r="G348" s="114">
        <v>0</v>
      </c>
      <c r="H348" s="114">
        <v>0</v>
      </c>
      <c r="I348" s="114">
        <v>0</v>
      </c>
    </row>
    <row r="349" spans="1:9" x14ac:dyDescent="0.3">
      <c r="A349" s="3"/>
      <c r="B349" s="31"/>
      <c r="C349" s="28" t="s">
        <v>199</v>
      </c>
      <c r="D349" s="15"/>
      <c r="E349" s="15">
        <v>700</v>
      </c>
      <c r="F349" s="114"/>
      <c r="G349" s="114"/>
      <c r="H349" s="114"/>
      <c r="I349" s="114"/>
    </row>
    <row r="350" spans="1:9" x14ac:dyDescent="0.3">
      <c r="A350" s="3"/>
      <c r="B350" s="31" t="s">
        <v>399</v>
      </c>
      <c r="C350" s="28" t="s">
        <v>400</v>
      </c>
      <c r="D350" s="15">
        <v>0</v>
      </c>
      <c r="E350" s="15">
        <v>0</v>
      </c>
      <c r="F350" s="114">
        <v>0</v>
      </c>
      <c r="G350" s="114">
        <v>0</v>
      </c>
      <c r="H350" s="114">
        <v>0</v>
      </c>
      <c r="I350" s="114">
        <v>0</v>
      </c>
    </row>
    <row r="351" spans="1:9" x14ac:dyDescent="0.3">
      <c r="A351" s="105"/>
      <c r="B351" s="70"/>
      <c r="C351" s="71" t="s">
        <v>481</v>
      </c>
      <c r="D351" s="72">
        <f t="shared" ref="D351:I351" si="72">SUM(D352:D357)</f>
        <v>0</v>
      </c>
      <c r="E351" s="72">
        <f t="shared" si="72"/>
        <v>0</v>
      </c>
      <c r="F351" s="72">
        <f t="shared" si="72"/>
        <v>0</v>
      </c>
      <c r="G351" s="72">
        <f t="shared" si="72"/>
        <v>0</v>
      </c>
      <c r="H351" s="72">
        <f t="shared" si="72"/>
        <v>0</v>
      </c>
      <c r="I351" s="72">
        <f t="shared" si="72"/>
        <v>0</v>
      </c>
    </row>
    <row r="352" spans="1:9" x14ac:dyDescent="0.3">
      <c r="A352" s="30"/>
      <c r="B352" s="31" t="s">
        <v>482</v>
      </c>
      <c r="C352" s="28" t="s">
        <v>101</v>
      </c>
      <c r="D352" s="15">
        <v>0</v>
      </c>
      <c r="E352" s="100">
        <v>0</v>
      </c>
      <c r="F352" s="114">
        <v>0</v>
      </c>
      <c r="G352" s="114">
        <v>0</v>
      </c>
      <c r="H352" s="114">
        <v>0</v>
      </c>
      <c r="I352" s="114">
        <v>0</v>
      </c>
    </row>
    <row r="353" spans="1:9" x14ac:dyDescent="0.3">
      <c r="A353" s="30"/>
      <c r="B353" s="31" t="s">
        <v>483</v>
      </c>
      <c r="C353" s="28" t="s">
        <v>198</v>
      </c>
      <c r="D353" s="15">
        <v>0</v>
      </c>
      <c r="E353" s="100">
        <v>0</v>
      </c>
      <c r="F353" s="114">
        <v>0</v>
      </c>
      <c r="G353" s="114">
        <v>0</v>
      </c>
      <c r="H353" s="114">
        <v>0</v>
      </c>
      <c r="I353" s="114">
        <v>0</v>
      </c>
    </row>
    <row r="354" spans="1:9" x14ac:dyDescent="0.3">
      <c r="A354" s="30"/>
      <c r="B354" s="31" t="s">
        <v>504</v>
      </c>
      <c r="C354" s="28" t="s">
        <v>179</v>
      </c>
      <c r="D354" s="15"/>
      <c r="E354" s="100">
        <v>0</v>
      </c>
      <c r="F354" s="114">
        <v>0</v>
      </c>
      <c r="G354" s="114">
        <v>0</v>
      </c>
      <c r="H354" s="114">
        <v>0</v>
      </c>
      <c r="I354" s="114">
        <v>0</v>
      </c>
    </row>
    <row r="355" spans="1:9" x14ac:dyDescent="0.3">
      <c r="A355" s="30"/>
      <c r="B355" s="31" t="s">
        <v>505</v>
      </c>
      <c r="C355" s="28" t="s">
        <v>99</v>
      </c>
      <c r="D355" s="15"/>
      <c r="E355" s="100">
        <v>0</v>
      </c>
      <c r="F355" s="114">
        <v>0</v>
      </c>
      <c r="G355" s="114">
        <v>0</v>
      </c>
      <c r="H355" s="114">
        <v>0</v>
      </c>
      <c r="I355" s="114">
        <v>0</v>
      </c>
    </row>
    <row r="356" spans="1:9" x14ac:dyDescent="0.3">
      <c r="A356" s="30"/>
      <c r="B356" s="31" t="s">
        <v>484</v>
      </c>
      <c r="C356" s="28" t="s">
        <v>503</v>
      </c>
      <c r="D356" s="15">
        <v>0</v>
      </c>
      <c r="E356" s="100">
        <v>0</v>
      </c>
      <c r="F356" s="114">
        <v>0</v>
      </c>
      <c r="G356" s="114">
        <v>0</v>
      </c>
      <c r="H356" s="114">
        <v>0</v>
      </c>
      <c r="I356" s="114">
        <v>0</v>
      </c>
    </row>
    <row r="357" spans="1:9" x14ac:dyDescent="0.3">
      <c r="A357" s="30"/>
      <c r="B357" s="31" t="s">
        <v>485</v>
      </c>
      <c r="C357" s="28" t="s">
        <v>190</v>
      </c>
      <c r="D357" s="15">
        <v>0</v>
      </c>
      <c r="E357" s="100">
        <v>0</v>
      </c>
      <c r="F357" s="114">
        <v>0</v>
      </c>
      <c r="G357" s="114">
        <v>0</v>
      </c>
      <c r="H357" s="114">
        <v>0</v>
      </c>
      <c r="I357" s="114">
        <v>0</v>
      </c>
    </row>
    <row r="358" spans="1:9" x14ac:dyDescent="0.3">
      <c r="A358" s="3"/>
      <c r="B358" s="70"/>
      <c r="C358" s="71" t="s">
        <v>471</v>
      </c>
      <c r="D358" s="72">
        <f t="shared" ref="D358:I358" si="73">SUM(D359:D363)</f>
        <v>0</v>
      </c>
      <c r="E358" s="72">
        <f t="shared" si="73"/>
        <v>0</v>
      </c>
      <c r="F358" s="72">
        <f t="shared" si="73"/>
        <v>0</v>
      </c>
      <c r="G358" s="72">
        <f t="shared" si="73"/>
        <v>0</v>
      </c>
      <c r="H358" s="72">
        <f t="shared" si="73"/>
        <v>0</v>
      </c>
      <c r="I358" s="72">
        <f t="shared" si="73"/>
        <v>0</v>
      </c>
    </row>
    <row r="359" spans="1:9" x14ac:dyDescent="0.3">
      <c r="A359" s="3"/>
      <c r="B359" s="31" t="s">
        <v>472</v>
      </c>
      <c r="C359" s="28" t="s">
        <v>473</v>
      </c>
      <c r="D359" s="15">
        <v>0</v>
      </c>
      <c r="E359" s="100">
        <v>0</v>
      </c>
      <c r="F359" s="114">
        <v>0</v>
      </c>
      <c r="G359" s="114">
        <v>0</v>
      </c>
      <c r="H359" s="114">
        <v>0</v>
      </c>
      <c r="I359" s="114">
        <v>0</v>
      </c>
    </row>
    <row r="360" spans="1:9" x14ac:dyDescent="0.3">
      <c r="A360" s="3"/>
      <c r="B360" s="31" t="s">
        <v>474</v>
      </c>
      <c r="C360" s="28" t="s">
        <v>198</v>
      </c>
      <c r="D360" s="15">
        <v>0</v>
      </c>
      <c r="E360" s="100">
        <v>0</v>
      </c>
      <c r="F360" s="114">
        <v>0</v>
      </c>
      <c r="G360" s="114">
        <v>0</v>
      </c>
      <c r="H360" s="114">
        <v>0</v>
      </c>
      <c r="I360" s="114">
        <v>0</v>
      </c>
    </row>
    <row r="361" spans="1:9" x14ac:dyDescent="0.3">
      <c r="A361" s="3"/>
      <c r="B361" s="31" t="s">
        <v>506</v>
      </c>
      <c r="C361" s="28" t="s">
        <v>507</v>
      </c>
      <c r="D361" s="15"/>
      <c r="E361" s="100">
        <v>0</v>
      </c>
      <c r="F361" s="114">
        <v>0</v>
      </c>
      <c r="G361" s="114">
        <v>0</v>
      </c>
      <c r="H361" s="114">
        <v>0</v>
      </c>
      <c r="I361" s="114">
        <v>0</v>
      </c>
    </row>
    <row r="362" spans="1:9" x14ac:dyDescent="0.3">
      <c r="A362" s="3"/>
      <c r="B362" s="31" t="s">
        <v>475</v>
      </c>
      <c r="C362" s="28" t="s">
        <v>192</v>
      </c>
      <c r="D362" s="15">
        <v>0</v>
      </c>
      <c r="E362" s="100">
        <v>0</v>
      </c>
      <c r="F362" s="114">
        <v>0</v>
      </c>
      <c r="G362" s="114">
        <v>0</v>
      </c>
      <c r="H362" s="114">
        <v>0</v>
      </c>
      <c r="I362" s="114">
        <v>0</v>
      </c>
    </row>
    <row r="363" spans="1:9" x14ac:dyDescent="0.3">
      <c r="A363" s="3"/>
      <c r="B363" s="31" t="s">
        <v>399</v>
      </c>
      <c r="C363" s="28" t="s">
        <v>400</v>
      </c>
      <c r="D363" s="15">
        <v>0</v>
      </c>
      <c r="E363" s="100">
        <v>0</v>
      </c>
      <c r="F363" s="114">
        <v>0</v>
      </c>
      <c r="G363" s="114">
        <v>0</v>
      </c>
      <c r="H363" s="114">
        <v>0</v>
      </c>
      <c r="I363" s="114">
        <v>0</v>
      </c>
    </row>
    <row r="364" spans="1:9" x14ac:dyDescent="0.3">
      <c r="A364" s="3"/>
      <c r="B364" s="70"/>
      <c r="C364" s="71" t="s">
        <v>526</v>
      </c>
      <c r="D364" s="72">
        <f t="shared" ref="D364:I364" si="74">D365+D366</f>
        <v>0</v>
      </c>
      <c r="E364" s="72">
        <f t="shared" si="74"/>
        <v>0</v>
      </c>
      <c r="F364" s="72">
        <f t="shared" si="74"/>
        <v>0</v>
      </c>
      <c r="G364" s="72">
        <f t="shared" si="74"/>
        <v>0</v>
      </c>
      <c r="H364" s="72">
        <f t="shared" si="74"/>
        <v>0</v>
      </c>
      <c r="I364" s="72">
        <f t="shared" si="74"/>
        <v>0</v>
      </c>
    </row>
    <row r="365" spans="1:9" x14ac:dyDescent="0.3">
      <c r="A365" s="3"/>
      <c r="B365" s="31" t="s">
        <v>487</v>
      </c>
      <c r="C365" s="28" t="s">
        <v>198</v>
      </c>
      <c r="D365" s="15">
        <v>0</v>
      </c>
      <c r="E365" s="100">
        <v>0</v>
      </c>
      <c r="F365" s="114">
        <v>0</v>
      </c>
      <c r="G365" s="114">
        <v>0</v>
      </c>
      <c r="H365" s="114">
        <v>0</v>
      </c>
      <c r="I365" s="114">
        <v>0</v>
      </c>
    </row>
    <row r="366" spans="1:9" x14ac:dyDescent="0.3">
      <c r="A366" s="3"/>
      <c r="B366" s="31" t="s">
        <v>488</v>
      </c>
      <c r="C366" s="28" t="s">
        <v>473</v>
      </c>
      <c r="D366" s="15">
        <v>0</v>
      </c>
      <c r="E366" s="100">
        <v>0</v>
      </c>
      <c r="F366" s="114">
        <v>0</v>
      </c>
      <c r="G366" s="114">
        <v>0</v>
      </c>
      <c r="H366" s="114">
        <v>0</v>
      </c>
      <c r="I366" s="114">
        <v>0</v>
      </c>
    </row>
    <row r="367" spans="1:9" x14ac:dyDescent="0.3">
      <c r="A367" s="69"/>
      <c r="B367" s="70"/>
      <c r="C367" s="71" t="s">
        <v>486</v>
      </c>
      <c r="D367" s="72">
        <f t="shared" ref="D367:I367" si="75">D368+D369</f>
        <v>0</v>
      </c>
      <c r="E367" s="72">
        <f t="shared" si="75"/>
        <v>0</v>
      </c>
      <c r="F367" s="72">
        <f t="shared" si="75"/>
        <v>0</v>
      </c>
      <c r="G367" s="72">
        <f t="shared" si="75"/>
        <v>0</v>
      </c>
      <c r="H367" s="72">
        <f t="shared" si="75"/>
        <v>0</v>
      </c>
      <c r="I367" s="72">
        <f t="shared" si="75"/>
        <v>0</v>
      </c>
    </row>
    <row r="368" spans="1:9" x14ac:dyDescent="0.3">
      <c r="A368" s="3"/>
      <c r="B368" s="31" t="s">
        <v>487</v>
      </c>
      <c r="C368" s="28" t="s">
        <v>198</v>
      </c>
      <c r="D368" s="15">
        <v>0</v>
      </c>
      <c r="E368" s="82">
        <v>0</v>
      </c>
      <c r="F368" s="114">
        <v>0</v>
      </c>
      <c r="G368" s="114">
        <v>0</v>
      </c>
      <c r="H368" s="114">
        <v>0</v>
      </c>
      <c r="I368" s="114">
        <v>0</v>
      </c>
    </row>
    <row r="369" spans="1:9" x14ac:dyDescent="0.3">
      <c r="A369" s="3"/>
      <c r="B369" s="31" t="s">
        <v>488</v>
      </c>
      <c r="C369" s="28" t="s">
        <v>473</v>
      </c>
      <c r="D369" s="15">
        <v>0</v>
      </c>
      <c r="E369" s="82">
        <v>0</v>
      </c>
      <c r="F369" s="114">
        <v>0</v>
      </c>
      <c r="G369" s="114">
        <v>0</v>
      </c>
      <c r="H369" s="114">
        <v>0</v>
      </c>
      <c r="I369" s="114">
        <v>0</v>
      </c>
    </row>
    <row r="370" spans="1:9" x14ac:dyDescent="0.3">
      <c r="A370" s="32"/>
      <c r="B370" s="70"/>
      <c r="C370" s="71" t="s">
        <v>371</v>
      </c>
      <c r="D370" s="72">
        <f t="shared" ref="D370:I370" si="76">SUM(D371:D377)</f>
        <v>13700</v>
      </c>
      <c r="E370" s="72">
        <f t="shared" si="76"/>
        <v>21308</v>
      </c>
      <c r="F370" s="72">
        <f t="shared" si="76"/>
        <v>13700</v>
      </c>
      <c r="G370" s="72">
        <f t="shared" si="76"/>
        <v>13700</v>
      </c>
      <c r="H370" s="72">
        <f t="shared" si="76"/>
        <v>14893.13</v>
      </c>
      <c r="I370" s="72">
        <f t="shared" si="76"/>
        <v>14893.13</v>
      </c>
    </row>
    <row r="371" spans="1:9" x14ac:dyDescent="0.3">
      <c r="A371" s="3"/>
      <c r="B371" s="31" t="s">
        <v>372</v>
      </c>
      <c r="C371" s="28" t="s">
        <v>189</v>
      </c>
      <c r="D371" s="114">
        <v>9600</v>
      </c>
      <c r="E371" s="15">
        <v>15193</v>
      </c>
      <c r="F371" s="114">
        <v>9600</v>
      </c>
      <c r="G371" s="114">
        <v>9600</v>
      </c>
      <c r="H371" s="114">
        <v>10484.129999999999</v>
      </c>
      <c r="I371" s="114">
        <v>10484.129999999999</v>
      </c>
    </row>
    <row r="372" spans="1:9" x14ac:dyDescent="0.3">
      <c r="A372" s="3"/>
      <c r="B372" s="31" t="s">
        <v>373</v>
      </c>
      <c r="C372" s="28" t="s">
        <v>190</v>
      </c>
      <c r="D372" s="114">
        <v>3295</v>
      </c>
      <c r="E372" s="15">
        <v>5310</v>
      </c>
      <c r="F372" s="114">
        <v>3295</v>
      </c>
      <c r="G372" s="114">
        <v>3295</v>
      </c>
      <c r="H372" s="114">
        <v>3604</v>
      </c>
      <c r="I372" s="114">
        <v>3604</v>
      </c>
    </row>
    <row r="373" spans="1:9" x14ac:dyDescent="0.3">
      <c r="A373" s="3"/>
      <c r="B373" s="31" t="s">
        <v>457</v>
      </c>
      <c r="C373" s="28" t="s">
        <v>414</v>
      </c>
      <c r="D373" s="114">
        <v>335</v>
      </c>
      <c r="E373" s="15">
        <v>335</v>
      </c>
      <c r="F373" s="114">
        <v>335</v>
      </c>
      <c r="G373" s="114">
        <v>335</v>
      </c>
      <c r="H373" s="114">
        <v>335</v>
      </c>
      <c r="I373" s="114">
        <v>335</v>
      </c>
    </row>
    <row r="374" spans="1:9" x14ac:dyDescent="0.3">
      <c r="A374" s="3"/>
      <c r="B374" s="31" t="s">
        <v>426</v>
      </c>
      <c r="C374" s="28" t="s">
        <v>97</v>
      </c>
      <c r="D374" s="114">
        <v>100</v>
      </c>
      <c r="E374" s="15">
        <v>100</v>
      </c>
      <c r="F374" s="114">
        <v>100</v>
      </c>
      <c r="G374" s="114">
        <v>100</v>
      </c>
      <c r="H374" s="114">
        <v>100</v>
      </c>
      <c r="I374" s="114">
        <v>100</v>
      </c>
    </row>
    <row r="375" spans="1:9" x14ac:dyDescent="0.3">
      <c r="A375" s="3"/>
      <c r="B375" s="31" t="s">
        <v>374</v>
      </c>
      <c r="C375" s="28" t="s">
        <v>192</v>
      </c>
      <c r="D375" s="114">
        <v>100</v>
      </c>
      <c r="E375" s="15">
        <v>100</v>
      </c>
      <c r="F375" s="114">
        <v>100</v>
      </c>
      <c r="G375" s="114">
        <v>100</v>
      </c>
      <c r="H375" s="114">
        <v>100</v>
      </c>
      <c r="I375" s="114">
        <v>100</v>
      </c>
    </row>
    <row r="376" spans="1:9" x14ac:dyDescent="0.3">
      <c r="A376" s="3"/>
      <c r="B376" s="31" t="s">
        <v>489</v>
      </c>
      <c r="C376" s="28" t="s">
        <v>490</v>
      </c>
      <c r="D376" s="114">
        <v>230</v>
      </c>
      <c r="E376" s="15">
        <v>230</v>
      </c>
      <c r="F376" s="114">
        <v>230</v>
      </c>
      <c r="G376" s="114">
        <v>230</v>
      </c>
      <c r="H376" s="114">
        <v>230</v>
      </c>
      <c r="I376" s="114">
        <v>230</v>
      </c>
    </row>
    <row r="377" spans="1:9" x14ac:dyDescent="0.3">
      <c r="A377" s="3"/>
      <c r="B377" s="31" t="s">
        <v>491</v>
      </c>
      <c r="C377" s="28" t="s">
        <v>407</v>
      </c>
      <c r="D377" s="114">
        <v>40</v>
      </c>
      <c r="E377" s="15">
        <v>40</v>
      </c>
      <c r="F377" s="114">
        <v>40</v>
      </c>
      <c r="G377" s="114">
        <v>40</v>
      </c>
      <c r="H377" s="114">
        <v>40</v>
      </c>
      <c r="I377" s="114">
        <v>40</v>
      </c>
    </row>
    <row r="378" spans="1:9" x14ac:dyDescent="0.3">
      <c r="A378" s="32"/>
      <c r="B378" s="73"/>
      <c r="C378" s="71" t="s">
        <v>375</v>
      </c>
      <c r="D378" s="72">
        <f t="shared" ref="D378:I378" si="77">SUM(D379:D380)</f>
        <v>4500</v>
      </c>
      <c r="E378" s="72">
        <f t="shared" si="77"/>
        <v>21274</v>
      </c>
      <c r="F378" s="72">
        <f t="shared" si="77"/>
        <v>4500</v>
      </c>
      <c r="G378" s="72">
        <f t="shared" si="77"/>
        <v>4500</v>
      </c>
      <c r="H378" s="72">
        <f t="shared" si="77"/>
        <v>4500</v>
      </c>
      <c r="I378" s="72">
        <f t="shared" si="77"/>
        <v>5111.8900000000003</v>
      </c>
    </row>
    <row r="379" spans="1:9" x14ac:dyDescent="0.3">
      <c r="A379" s="3"/>
      <c r="B379" s="31" t="s">
        <v>378</v>
      </c>
      <c r="C379" s="28" t="s">
        <v>189</v>
      </c>
      <c r="D379" s="114">
        <v>3360</v>
      </c>
      <c r="E379" s="15">
        <v>15764</v>
      </c>
      <c r="F379" s="114">
        <v>3360</v>
      </c>
      <c r="G379" s="114">
        <v>3360</v>
      </c>
      <c r="H379" s="114">
        <v>3360</v>
      </c>
      <c r="I379" s="114">
        <v>3788</v>
      </c>
    </row>
    <row r="380" spans="1:9" x14ac:dyDescent="0.3">
      <c r="A380" s="3"/>
      <c r="B380" s="31" t="s">
        <v>379</v>
      </c>
      <c r="C380" s="28" t="s">
        <v>190</v>
      </c>
      <c r="D380" s="114">
        <v>1140</v>
      </c>
      <c r="E380" s="15">
        <v>5510</v>
      </c>
      <c r="F380" s="114">
        <v>1140</v>
      </c>
      <c r="G380" s="114">
        <v>1140</v>
      </c>
      <c r="H380" s="114">
        <v>1140</v>
      </c>
      <c r="I380" s="114">
        <v>1323.89</v>
      </c>
    </row>
    <row r="381" spans="1:9" x14ac:dyDescent="0.3">
      <c r="A381" s="32"/>
      <c r="B381" s="73"/>
      <c r="C381" s="71" t="s">
        <v>376</v>
      </c>
      <c r="D381" s="72">
        <f t="shared" ref="D381:I381" si="78">SUM(D382:D385)</f>
        <v>63000</v>
      </c>
      <c r="E381" s="72">
        <f t="shared" si="78"/>
        <v>63000</v>
      </c>
      <c r="F381" s="72">
        <f t="shared" si="78"/>
        <v>9000</v>
      </c>
      <c r="G381" s="72">
        <f t="shared" si="78"/>
        <v>9000</v>
      </c>
      <c r="H381" s="72">
        <f t="shared" si="78"/>
        <v>9000</v>
      </c>
      <c r="I381" s="72">
        <f t="shared" si="78"/>
        <v>35873.699999999997</v>
      </c>
    </row>
    <row r="382" spans="1:9" x14ac:dyDescent="0.3">
      <c r="A382" s="3"/>
      <c r="B382" s="31" t="s">
        <v>458</v>
      </c>
      <c r="C382" s="28" t="s">
        <v>193</v>
      </c>
      <c r="D382" s="114">
        <v>4300</v>
      </c>
      <c r="E382" s="15">
        <v>4300</v>
      </c>
      <c r="F382" s="114">
        <v>3300</v>
      </c>
      <c r="G382" s="114">
        <v>3300</v>
      </c>
      <c r="H382" s="114">
        <v>3300</v>
      </c>
      <c r="I382" s="114">
        <v>3300</v>
      </c>
    </row>
    <row r="383" spans="1:9" x14ac:dyDescent="0.3">
      <c r="A383" s="3"/>
      <c r="B383" s="31" t="s">
        <v>458</v>
      </c>
      <c r="C383" s="28" t="s">
        <v>194</v>
      </c>
      <c r="D383" s="114">
        <v>10000</v>
      </c>
      <c r="E383" s="15">
        <v>10000</v>
      </c>
      <c r="F383" s="114">
        <v>5000</v>
      </c>
      <c r="G383" s="114">
        <v>5000</v>
      </c>
      <c r="H383" s="114">
        <v>5000</v>
      </c>
      <c r="I383" s="114">
        <v>31873.7</v>
      </c>
    </row>
    <row r="384" spans="1:9" x14ac:dyDescent="0.3">
      <c r="A384" s="3"/>
      <c r="B384" s="31" t="s">
        <v>380</v>
      </c>
      <c r="C384" s="28" t="s">
        <v>459</v>
      </c>
      <c r="D384" s="114">
        <v>700</v>
      </c>
      <c r="E384" s="15">
        <v>700</v>
      </c>
      <c r="F384" s="114">
        <v>700</v>
      </c>
      <c r="G384" s="114">
        <v>700</v>
      </c>
      <c r="H384" s="114">
        <v>700</v>
      </c>
      <c r="I384" s="114">
        <v>700</v>
      </c>
    </row>
    <row r="385" spans="1:9" x14ac:dyDescent="0.3">
      <c r="A385" s="3"/>
      <c r="B385" s="31" t="s">
        <v>577</v>
      </c>
      <c r="C385" s="28" t="s">
        <v>578</v>
      </c>
      <c r="D385" s="114">
        <v>48000</v>
      </c>
      <c r="E385" s="15">
        <v>48000</v>
      </c>
      <c r="F385" s="114">
        <v>0</v>
      </c>
      <c r="G385" s="114">
        <v>0</v>
      </c>
      <c r="H385" s="114">
        <v>0</v>
      </c>
      <c r="I385" s="114">
        <v>0</v>
      </c>
    </row>
    <row r="386" spans="1:9" x14ac:dyDescent="0.3">
      <c r="A386" s="74"/>
      <c r="B386" s="75"/>
      <c r="C386" s="71" t="s">
        <v>377</v>
      </c>
      <c r="D386" s="72">
        <f t="shared" ref="D386:I386" si="79">SUM(D387:D390)</f>
        <v>3000</v>
      </c>
      <c r="E386" s="72">
        <f t="shared" si="79"/>
        <v>3000</v>
      </c>
      <c r="F386" s="72">
        <f t="shared" si="79"/>
        <v>3000</v>
      </c>
      <c r="G386" s="72">
        <f t="shared" si="79"/>
        <v>3000</v>
      </c>
      <c r="H386" s="72">
        <f t="shared" si="79"/>
        <v>3000</v>
      </c>
      <c r="I386" s="72">
        <f t="shared" si="79"/>
        <v>4000</v>
      </c>
    </row>
    <row r="387" spans="1:9" x14ac:dyDescent="0.3">
      <c r="B387" s="31" t="s">
        <v>437</v>
      </c>
      <c r="C387" s="28" t="s">
        <v>189</v>
      </c>
      <c r="D387" s="114">
        <v>90</v>
      </c>
      <c r="E387" s="15">
        <v>90</v>
      </c>
      <c r="F387" s="114">
        <v>90</v>
      </c>
      <c r="G387" s="114">
        <v>90</v>
      </c>
      <c r="H387" s="114">
        <v>90</v>
      </c>
      <c r="I387" s="150">
        <v>130</v>
      </c>
    </row>
    <row r="388" spans="1:9" x14ac:dyDescent="0.3">
      <c r="B388" s="31" t="s">
        <v>438</v>
      </c>
      <c r="C388" s="28" t="s">
        <v>190</v>
      </c>
      <c r="D388" s="114">
        <v>30</v>
      </c>
      <c r="E388" s="15">
        <v>30</v>
      </c>
      <c r="F388" s="114">
        <v>30</v>
      </c>
      <c r="G388" s="114">
        <v>30</v>
      </c>
      <c r="H388" s="114">
        <v>30</v>
      </c>
      <c r="I388" s="150">
        <v>45</v>
      </c>
    </row>
    <row r="389" spans="1:9" x14ac:dyDescent="0.3">
      <c r="B389" s="31" t="s">
        <v>381</v>
      </c>
      <c r="C389" s="28" t="s">
        <v>195</v>
      </c>
      <c r="D389" s="114">
        <v>2000</v>
      </c>
      <c r="E389" s="15">
        <v>2000</v>
      </c>
      <c r="F389" s="114">
        <v>2000</v>
      </c>
      <c r="G389" s="114">
        <v>2000</v>
      </c>
      <c r="H389" s="114">
        <v>2000</v>
      </c>
      <c r="I389" s="150">
        <v>2190</v>
      </c>
    </row>
    <row r="390" spans="1:9" x14ac:dyDescent="0.3">
      <c r="B390" s="31" t="s">
        <v>382</v>
      </c>
      <c r="C390" s="28" t="s">
        <v>196</v>
      </c>
      <c r="D390" s="114">
        <v>880</v>
      </c>
      <c r="E390" s="15">
        <v>880</v>
      </c>
      <c r="F390" s="114">
        <v>880</v>
      </c>
      <c r="G390" s="114">
        <v>880</v>
      </c>
      <c r="H390" s="114">
        <v>880</v>
      </c>
      <c r="I390" s="150">
        <v>1635</v>
      </c>
    </row>
    <row r="391" spans="1:9" x14ac:dyDescent="0.3">
      <c r="A391" s="74"/>
      <c r="B391" s="73"/>
      <c r="C391" s="71" t="s">
        <v>383</v>
      </c>
      <c r="D391" s="72">
        <f t="shared" ref="D391:I391" si="80">SUM(D392:D394)</f>
        <v>3000</v>
      </c>
      <c r="E391" s="72">
        <f t="shared" si="80"/>
        <v>3000</v>
      </c>
      <c r="F391" s="72">
        <f t="shared" si="80"/>
        <v>3000</v>
      </c>
      <c r="G391" s="72">
        <f t="shared" si="80"/>
        <v>3000</v>
      </c>
      <c r="H391" s="72">
        <f t="shared" si="80"/>
        <v>3000</v>
      </c>
      <c r="I391" s="72">
        <f t="shared" si="80"/>
        <v>3000</v>
      </c>
    </row>
    <row r="392" spans="1:9" x14ac:dyDescent="0.3">
      <c r="B392" s="31" t="s">
        <v>384</v>
      </c>
      <c r="C392" s="28" t="s">
        <v>198</v>
      </c>
      <c r="D392" s="114">
        <v>1000</v>
      </c>
      <c r="E392" s="15">
        <v>1000</v>
      </c>
      <c r="F392" s="114">
        <v>1000</v>
      </c>
      <c r="G392" s="114">
        <v>1000</v>
      </c>
      <c r="H392" s="114">
        <v>1000</v>
      </c>
      <c r="I392" s="150">
        <v>306.95999999999998</v>
      </c>
    </row>
    <row r="393" spans="1:9" x14ac:dyDescent="0.3">
      <c r="B393" s="31" t="s">
        <v>385</v>
      </c>
      <c r="C393" s="28" t="s">
        <v>387</v>
      </c>
      <c r="D393" s="114">
        <v>1000</v>
      </c>
      <c r="E393" s="15">
        <v>1000</v>
      </c>
      <c r="F393" s="114">
        <v>1000</v>
      </c>
      <c r="G393" s="114">
        <v>1000</v>
      </c>
      <c r="H393" s="114">
        <v>1000</v>
      </c>
      <c r="I393" s="150">
        <v>2693.04</v>
      </c>
    </row>
    <row r="394" spans="1:9" x14ac:dyDescent="0.3">
      <c r="B394" s="31" t="s">
        <v>386</v>
      </c>
      <c r="C394" s="28" t="s">
        <v>116</v>
      </c>
      <c r="D394" s="114">
        <v>1000</v>
      </c>
      <c r="E394" s="15">
        <v>1000</v>
      </c>
      <c r="F394" s="114">
        <v>1000</v>
      </c>
      <c r="G394" s="114">
        <v>1000</v>
      </c>
      <c r="H394" s="114">
        <v>1000</v>
      </c>
      <c r="I394" s="114">
        <v>0</v>
      </c>
    </row>
    <row r="395" spans="1:9" x14ac:dyDescent="0.3">
      <c r="A395" s="74"/>
      <c r="B395" s="70"/>
      <c r="C395" s="71" t="s">
        <v>394</v>
      </c>
      <c r="D395" s="72">
        <f t="shared" ref="D395:I395" si="81">SUM(D396:D403)</f>
        <v>26650</v>
      </c>
      <c r="E395" s="72">
        <f t="shared" si="81"/>
        <v>26650</v>
      </c>
      <c r="F395" s="72">
        <f t="shared" si="81"/>
        <v>26650</v>
      </c>
      <c r="G395" s="72">
        <f t="shared" si="81"/>
        <v>26650</v>
      </c>
      <c r="H395" s="72">
        <f t="shared" si="81"/>
        <v>26650</v>
      </c>
      <c r="I395" s="72">
        <f t="shared" si="81"/>
        <v>26650</v>
      </c>
    </row>
    <row r="396" spans="1:9" x14ac:dyDescent="0.3">
      <c r="B396" s="31" t="s">
        <v>388</v>
      </c>
      <c r="C396" s="28" t="s">
        <v>189</v>
      </c>
      <c r="D396" s="114">
        <v>18878</v>
      </c>
      <c r="E396" s="15">
        <v>18878</v>
      </c>
      <c r="F396" s="114">
        <v>18878</v>
      </c>
      <c r="G396" s="114">
        <v>18878</v>
      </c>
      <c r="H396" s="114">
        <v>18878</v>
      </c>
      <c r="I396" s="114">
        <v>18878</v>
      </c>
    </row>
    <row r="397" spans="1:9" x14ac:dyDescent="0.3">
      <c r="B397" s="31" t="s">
        <v>390</v>
      </c>
      <c r="C397" s="28" t="s">
        <v>367</v>
      </c>
      <c r="D397" s="114">
        <v>797</v>
      </c>
      <c r="E397" s="15">
        <v>797</v>
      </c>
      <c r="F397" s="114">
        <v>797</v>
      </c>
      <c r="G397" s="114">
        <v>797</v>
      </c>
      <c r="H397" s="114">
        <v>797</v>
      </c>
      <c r="I397" s="114">
        <v>797</v>
      </c>
    </row>
    <row r="398" spans="1:9" x14ac:dyDescent="0.3">
      <c r="B398" s="31" t="s">
        <v>513</v>
      </c>
      <c r="C398" s="28" t="s">
        <v>518</v>
      </c>
      <c r="D398" s="114"/>
      <c r="E398" s="15"/>
      <c r="F398" s="114"/>
      <c r="G398" s="114"/>
      <c r="H398" s="114"/>
      <c r="I398" s="114"/>
    </row>
    <row r="399" spans="1:9" x14ac:dyDescent="0.3">
      <c r="B399" s="31" t="s">
        <v>391</v>
      </c>
      <c r="C399" s="28" t="s">
        <v>190</v>
      </c>
      <c r="D399" s="114">
        <v>6875</v>
      </c>
      <c r="E399" s="15">
        <v>6875</v>
      </c>
      <c r="F399" s="114">
        <v>6875</v>
      </c>
      <c r="G399" s="114">
        <v>6875</v>
      </c>
      <c r="H399" s="114">
        <v>6875</v>
      </c>
      <c r="I399" s="114">
        <v>6875</v>
      </c>
    </row>
    <row r="400" spans="1:9" x14ac:dyDescent="0.3">
      <c r="B400" s="31" t="s">
        <v>389</v>
      </c>
      <c r="C400" s="28" t="s">
        <v>197</v>
      </c>
      <c r="D400" s="114">
        <v>0</v>
      </c>
      <c r="E400" s="15">
        <v>0</v>
      </c>
      <c r="F400" s="114">
        <v>0</v>
      </c>
      <c r="G400" s="114">
        <v>0</v>
      </c>
      <c r="H400" s="114">
        <v>0</v>
      </c>
      <c r="I400" s="114">
        <v>0</v>
      </c>
    </row>
    <row r="401" spans="1:9" x14ac:dyDescent="0.3">
      <c r="B401" s="33" t="s">
        <v>392</v>
      </c>
      <c r="C401" s="14" t="s">
        <v>393</v>
      </c>
      <c r="D401" s="114">
        <v>100</v>
      </c>
      <c r="E401" s="15">
        <v>100</v>
      </c>
      <c r="F401" s="114">
        <v>100</v>
      </c>
      <c r="G401" s="114">
        <v>100</v>
      </c>
      <c r="H401" s="114">
        <v>100</v>
      </c>
      <c r="I401" s="114">
        <v>100</v>
      </c>
    </row>
    <row r="402" spans="1:9" x14ac:dyDescent="0.3">
      <c r="B402" s="33" t="s">
        <v>309</v>
      </c>
      <c r="C402" s="14" t="s">
        <v>407</v>
      </c>
      <c r="D402" s="114"/>
      <c r="E402" s="15"/>
      <c r="F402" s="114"/>
      <c r="G402" s="114"/>
      <c r="H402" s="114"/>
      <c r="I402" s="114"/>
    </row>
    <row r="403" spans="1:9" x14ac:dyDescent="0.3">
      <c r="B403" s="33" t="s">
        <v>467</v>
      </c>
      <c r="C403" s="14" t="s">
        <v>192</v>
      </c>
      <c r="D403" s="114">
        <v>0</v>
      </c>
      <c r="E403" s="15">
        <v>0</v>
      </c>
      <c r="F403" s="114">
        <v>0</v>
      </c>
      <c r="G403" s="114">
        <v>0</v>
      </c>
      <c r="H403" s="114">
        <v>0</v>
      </c>
      <c r="I403" s="114">
        <v>0</v>
      </c>
    </row>
    <row r="404" spans="1:9" x14ac:dyDescent="0.3">
      <c r="A404" s="74"/>
      <c r="B404" s="73"/>
      <c r="C404" s="71" t="s">
        <v>401</v>
      </c>
      <c r="D404" s="72">
        <f t="shared" ref="D404:I404" si="82">SUM(D405:D410)</f>
        <v>5000</v>
      </c>
      <c r="E404" s="72">
        <f t="shared" si="82"/>
        <v>2729.5800000000004</v>
      </c>
      <c r="F404" s="72">
        <f t="shared" si="82"/>
        <v>5000</v>
      </c>
      <c r="G404" s="72">
        <f t="shared" si="82"/>
        <v>5000</v>
      </c>
      <c r="H404" s="72">
        <f t="shared" si="82"/>
        <v>5000</v>
      </c>
      <c r="I404" s="72">
        <f t="shared" si="82"/>
        <v>5000</v>
      </c>
    </row>
    <row r="405" spans="1:9" x14ac:dyDescent="0.3">
      <c r="B405" s="31" t="s">
        <v>402</v>
      </c>
      <c r="C405" s="28" t="s">
        <v>189</v>
      </c>
      <c r="D405" s="114">
        <v>3180</v>
      </c>
      <c r="E405" s="15">
        <v>1808.91</v>
      </c>
      <c r="F405" s="114">
        <v>3180</v>
      </c>
      <c r="G405" s="114">
        <v>3180</v>
      </c>
      <c r="H405" s="114">
        <v>3180</v>
      </c>
      <c r="I405" s="114">
        <v>3180</v>
      </c>
    </row>
    <row r="406" spans="1:9" x14ac:dyDescent="0.3">
      <c r="B406" s="31" t="s">
        <v>403</v>
      </c>
      <c r="C406" s="28" t="s">
        <v>190</v>
      </c>
      <c r="D406" s="114">
        <v>1090</v>
      </c>
      <c r="E406" s="15">
        <v>625.62</v>
      </c>
      <c r="F406" s="114">
        <v>1090</v>
      </c>
      <c r="G406" s="114">
        <v>1090</v>
      </c>
      <c r="H406" s="114">
        <v>1090</v>
      </c>
      <c r="I406" s="114">
        <v>1090</v>
      </c>
    </row>
    <row r="407" spans="1:9" x14ac:dyDescent="0.3">
      <c r="B407" s="31" t="s">
        <v>404</v>
      </c>
      <c r="C407" s="28" t="s">
        <v>198</v>
      </c>
      <c r="D407" s="114">
        <v>0</v>
      </c>
      <c r="E407" s="15">
        <v>0</v>
      </c>
      <c r="F407" s="114">
        <v>0</v>
      </c>
      <c r="G407" s="114">
        <v>0</v>
      </c>
      <c r="H407" s="114">
        <v>0</v>
      </c>
      <c r="I407" s="114">
        <v>0</v>
      </c>
    </row>
    <row r="408" spans="1:9" x14ac:dyDescent="0.3">
      <c r="B408" s="31" t="s">
        <v>427</v>
      </c>
      <c r="C408" s="28" t="s">
        <v>428</v>
      </c>
      <c r="D408" s="114">
        <v>30</v>
      </c>
      <c r="E408" s="15">
        <v>0</v>
      </c>
      <c r="F408" s="114">
        <v>30</v>
      </c>
      <c r="G408" s="114">
        <v>30</v>
      </c>
      <c r="H408" s="114">
        <v>30</v>
      </c>
      <c r="I408" s="114">
        <v>30</v>
      </c>
    </row>
    <row r="409" spans="1:9" x14ac:dyDescent="0.3">
      <c r="B409" s="31" t="s">
        <v>405</v>
      </c>
      <c r="C409" s="28" t="s">
        <v>199</v>
      </c>
      <c r="D409" s="114">
        <v>700</v>
      </c>
      <c r="E409" s="15">
        <v>295.05</v>
      </c>
      <c r="F409" s="114">
        <v>700</v>
      </c>
      <c r="G409" s="114">
        <v>700</v>
      </c>
      <c r="H409" s="114">
        <v>700</v>
      </c>
      <c r="I409" s="114">
        <v>700</v>
      </c>
    </row>
    <row r="410" spans="1:9" x14ac:dyDescent="0.3">
      <c r="B410" s="31" t="s">
        <v>406</v>
      </c>
      <c r="C410" s="28" t="s">
        <v>407</v>
      </c>
      <c r="D410" s="114">
        <v>0</v>
      </c>
      <c r="E410" s="15">
        <v>0</v>
      </c>
      <c r="F410" s="114">
        <v>0</v>
      </c>
      <c r="G410" s="114">
        <v>0</v>
      </c>
      <c r="H410" s="114">
        <v>0</v>
      </c>
      <c r="I410" s="114">
        <v>0</v>
      </c>
    </row>
    <row r="411" spans="1:9" x14ac:dyDescent="0.3">
      <c r="A411" s="74"/>
      <c r="B411" s="73"/>
      <c r="C411" s="71" t="s">
        <v>408</v>
      </c>
      <c r="D411" s="72">
        <f t="shared" ref="D411:I411" si="83">SUM(D412:D415)</f>
        <v>15000</v>
      </c>
      <c r="E411" s="72">
        <f t="shared" si="83"/>
        <v>48071</v>
      </c>
      <c r="F411" s="72">
        <f t="shared" si="83"/>
        <v>15000</v>
      </c>
      <c r="G411" s="72">
        <f t="shared" si="83"/>
        <v>15000</v>
      </c>
      <c r="H411" s="72">
        <f t="shared" si="83"/>
        <v>15000</v>
      </c>
      <c r="I411" s="72">
        <f t="shared" si="83"/>
        <v>25836.95</v>
      </c>
    </row>
    <row r="412" spans="1:9" x14ac:dyDescent="0.3">
      <c r="B412" s="31" t="s">
        <v>409</v>
      </c>
      <c r="C412" s="28" t="s">
        <v>189</v>
      </c>
      <c r="D412" s="114">
        <v>11100</v>
      </c>
      <c r="E412" s="15">
        <v>35621</v>
      </c>
      <c r="F412" s="114">
        <v>11100</v>
      </c>
      <c r="G412" s="114">
        <v>11100</v>
      </c>
      <c r="H412" s="114">
        <v>11100</v>
      </c>
      <c r="I412" s="114">
        <v>19145.57</v>
      </c>
    </row>
    <row r="413" spans="1:9" x14ac:dyDescent="0.3">
      <c r="B413" s="31" t="s">
        <v>410</v>
      </c>
      <c r="C413" s="28" t="s">
        <v>190</v>
      </c>
      <c r="D413" s="114">
        <v>3900</v>
      </c>
      <c r="E413" s="15">
        <v>12450</v>
      </c>
      <c r="F413" s="114">
        <v>3900</v>
      </c>
      <c r="G413" s="114">
        <v>3900</v>
      </c>
      <c r="H413" s="114">
        <v>3900</v>
      </c>
      <c r="I413" s="114">
        <v>6691.38</v>
      </c>
    </row>
    <row r="414" spans="1:9" x14ac:dyDescent="0.3">
      <c r="B414" s="31" t="s">
        <v>509</v>
      </c>
      <c r="C414" s="28" t="s">
        <v>199</v>
      </c>
      <c r="D414" s="114">
        <v>0</v>
      </c>
      <c r="E414" s="15">
        <v>0</v>
      </c>
      <c r="F414" s="114">
        <v>0</v>
      </c>
      <c r="G414" s="114">
        <v>0</v>
      </c>
      <c r="H414" s="114">
        <v>0</v>
      </c>
      <c r="I414" s="114">
        <v>0</v>
      </c>
    </row>
    <row r="415" spans="1:9" x14ac:dyDescent="0.3">
      <c r="B415" s="31" t="s">
        <v>510</v>
      </c>
      <c r="C415" s="28" t="s">
        <v>407</v>
      </c>
      <c r="D415" s="114">
        <v>0</v>
      </c>
      <c r="E415" s="15">
        <v>0</v>
      </c>
      <c r="F415" s="114">
        <v>0</v>
      </c>
      <c r="G415" s="114">
        <v>0</v>
      </c>
      <c r="H415" s="114">
        <v>0</v>
      </c>
      <c r="I415" s="114">
        <v>0</v>
      </c>
    </row>
    <row r="416" spans="1:9" x14ac:dyDescent="0.3">
      <c r="A416" s="39" t="s">
        <v>57</v>
      </c>
      <c r="B416" s="57"/>
      <c r="C416" s="39"/>
      <c r="D416" s="40">
        <f t="shared" ref="D416" si="84">D411+D404+D395+D391+D386+D381+D378+D370+D367+D364+D358+D351+D345+D342</f>
        <v>144920</v>
      </c>
      <c r="E416" s="40">
        <f>E411+E404+E395+E391+E386+E381+E378+E370+E367+E364+E358+E351+E345+E342</f>
        <v>205103.49000000002</v>
      </c>
      <c r="F416" s="40">
        <f>F411+F404+F395+F391+F386+F381+F378+F370+F367+F364+F358+F351+F345+F342</f>
        <v>90920</v>
      </c>
      <c r="G416" s="40">
        <f>G411+G404+G395+G391+G386+G381+G378+G370+G367+G364+G358+G351+G345+G342</f>
        <v>90920</v>
      </c>
      <c r="H416" s="40">
        <f>H411+H404+H395+H391+H386+H381+H378+H370+H367+H364+H358+H351+H345+H342</f>
        <v>92113.13</v>
      </c>
      <c r="I416" s="40">
        <f>I411+I404+I395+I391+I386+I381+I378+I370+I367+I364+I358+I351+I345+I342</f>
        <v>131411.07</v>
      </c>
    </row>
    <row r="417" spans="1:10" x14ac:dyDescent="0.3">
      <c r="A417" s="67"/>
      <c r="B417" s="31">
        <v>711001</v>
      </c>
      <c r="C417" s="28" t="s">
        <v>529</v>
      </c>
      <c r="D417" s="83"/>
      <c r="E417" s="15">
        <v>0</v>
      </c>
      <c r="F417" s="114">
        <v>0</v>
      </c>
      <c r="G417" s="114">
        <v>0</v>
      </c>
      <c r="H417" s="114">
        <v>0</v>
      </c>
      <c r="I417" s="114">
        <v>0</v>
      </c>
    </row>
    <row r="418" spans="1:10" x14ac:dyDescent="0.3">
      <c r="A418" s="67"/>
      <c r="B418" s="31">
        <v>711001</v>
      </c>
      <c r="C418" s="28" t="s">
        <v>530</v>
      </c>
      <c r="D418" s="83"/>
      <c r="E418" s="15">
        <v>0</v>
      </c>
      <c r="F418" s="114">
        <v>0</v>
      </c>
      <c r="G418" s="114">
        <v>0</v>
      </c>
      <c r="H418" s="114">
        <v>0</v>
      </c>
      <c r="I418" s="114">
        <v>0</v>
      </c>
    </row>
    <row r="419" spans="1:10" x14ac:dyDescent="0.3">
      <c r="A419" s="67"/>
      <c r="B419" s="31">
        <v>714004</v>
      </c>
      <c r="C419" s="28" t="s">
        <v>568</v>
      </c>
      <c r="D419" s="83"/>
      <c r="E419" s="15"/>
      <c r="F419" s="114">
        <v>0</v>
      </c>
      <c r="G419" s="114">
        <v>0</v>
      </c>
      <c r="H419" s="148">
        <v>6896</v>
      </c>
      <c r="I419" s="148">
        <v>6896</v>
      </c>
    </row>
    <row r="420" spans="1:10" x14ac:dyDescent="0.3">
      <c r="B420" s="33">
        <v>717001</v>
      </c>
      <c r="C420" s="36" t="s">
        <v>80</v>
      </c>
      <c r="D420" s="104">
        <f>SUM(D421:D434)</f>
        <v>0</v>
      </c>
      <c r="E420" s="104">
        <f>SUM(E421:E434)</f>
        <v>0</v>
      </c>
      <c r="F420" s="121">
        <f>SUM(F421:F434)</f>
        <v>0</v>
      </c>
      <c r="G420" s="121">
        <f>SUM(G421:G434)</f>
        <v>2279365.56</v>
      </c>
      <c r="H420" s="121">
        <f>SUM(H421:H434)</f>
        <v>2273587.56</v>
      </c>
      <c r="I420" s="121">
        <f>SUM(I421:I437)</f>
        <v>2348850.41</v>
      </c>
    </row>
    <row r="421" spans="1:10" x14ac:dyDescent="0.3">
      <c r="B421" s="97"/>
      <c r="C421" s="35" t="s">
        <v>476</v>
      </c>
      <c r="D421" s="78">
        <v>0</v>
      </c>
      <c r="E421" s="78">
        <v>0</v>
      </c>
      <c r="F421" s="78">
        <v>0</v>
      </c>
      <c r="G421" s="78">
        <v>22800</v>
      </c>
      <c r="H421" s="78">
        <v>22800</v>
      </c>
      <c r="I421" s="60">
        <v>24800</v>
      </c>
    </row>
    <row r="422" spans="1:10" x14ac:dyDescent="0.3">
      <c r="B422" s="97"/>
      <c r="C422" s="35" t="s">
        <v>515</v>
      </c>
      <c r="D422" s="78">
        <v>0</v>
      </c>
      <c r="E422" s="78">
        <v>0</v>
      </c>
      <c r="F422" s="78">
        <v>0</v>
      </c>
      <c r="G422" s="78">
        <v>20000</v>
      </c>
      <c r="H422" s="78">
        <v>20000</v>
      </c>
      <c r="I422" s="151">
        <v>10000</v>
      </c>
    </row>
    <row r="423" spans="1:10" x14ac:dyDescent="0.3">
      <c r="B423" s="97"/>
      <c r="C423" s="145" t="s">
        <v>544</v>
      </c>
      <c r="D423" s="78">
        <v>0</v>
      </c>
      <c r="E423" s="100">
        <v>0</v>
      </c>
      <c r="F423" s="78">
        <v>0</v>
      </c>
      <c r="G423" s="78">
        <v>15000</v>
      </c>
      <c r="H423" s="78">
        <v>15000</v>
      </c>
      <c r="I423" s="78">
        <v>15000</v>
      </c>
    </row>
    <row r="424" spans="1:10" x14ac:dyDescent="0.3">
      <c r="B424" s="97"/>
      <c r="C424" s="145" t="s">
        <v>579</v>
      </c>
      <c r="D424" s="78">
        <v>0</v>
      </c>
      <c r="E424" s="100">
        <v>0</v>
      </c>
      <c r="F424" s="78">
        <v>0</v>
      </c>
      <c r="G424" s="78">
        <v>25778</v>
      </c>
      <c r="H424" s="78">
        <v>20000</v>
      </c>
      <c r="I424" s="60">
        <v>20000</v>
      </c>
    </row>
    <row r="425" spans="1:10" x14ac:dyDescent="0.3">
      <c r="B425" s="97"/>
      <c r="C425" s="43" t="s">
        <v>545</v>
      </c>
      <c r="D425" s="78">
        <v>0</v>
      </c>
      <c r="E425" s="100">
        <v>0</v>
      </c>
      <c r="F425" s="78">
        <v>0</v>
      </c>
      <c r="G425" s="78">
        <v>45000</v>
      </c>
      <c r="H425" s="78">
        <v>45000</v>
      </c>
      <c r="I425" s="60">
        <f>23336+27.34</f>
        <v>23363.34</v>
      </c>
      <c r="J425" s="103"/>
    </row>
    <row r="426" spans="1:10" x14ac:dyDescent="0.3">
      <c r="B426" s="97"/>
      <c r="C426" s="43" t="s">
        <v>548</v>
      </c>
      <c r="D426" s="78">
        <v>0</v>
      </c>
      <c r="E426" s="100">
        <v>0</v>
      </c>
      <c r="F426" s="78">
        <v>0</v>
      </c>
      <c r="G426" s="78">
        <v>286235.86</v>
      </c>
      <c r="H426" s="78">
        <v>286235.86</v>
      </c>
      <c r="I426" s="78">
        <v>286235.86</v>
      </c>
    </row>
    <row r="427" spans="1:10" x14ac:dyDescent="0.3">
      <c r="B427" s="97"/>
      <c r="C427" s="43" t="s">
        <v>547</v>
      </c>
      <c r="D427" s="78">
        <v>0</v>
      </c>
      <c r="E427" s="100">
        <v>0</v>
      </c>
      <c r="F427" s="78">
        <v>0</v>
      </c>
      <c r="G427" s="78">
        <v>492188.91</v>
      </c>
      <c r="H427" s="78">
        <v>492188.91</v>
      </c>
      <c r="I427" s="60">
        <v>513550.09</v>
      </c>
    </row>
    <row r="428" spans="1:10" x14ac:dyDescent="0.3">
      <c r="B428" s="97"/>
      <c r="C428" s="43" t="s">
        <v>550</v>
      </c>
      <c r="D428" s="78">
        <v>0</v>
      </c>
      <c r="E428" s="100">
        <v>0</v>
      </c>
      <c r="F428" s="78">
        <v>0</v>
      </c>
      <c r="G428" s="78">
        <v>479824.07</v>
      </c>
      <c r="H428" s="78">
        <v>479824.07</v>
      </c>
      <c r="I428" s="60">
        <v>455832.82</v>
      </c>
    </row>
    <row r="429" spans="1:10" x14ac:dyDescent="0.3">
      <c r="B429" s="97"/>
      <c r="C429" s="43" t="s">
        <v>549</v>
      </c>
      <c r="D429" s="78">
        <v>0</v>
      </c>
      <c r="E429" s="100">
        <v>0</v>
      </c>
      <c r="F429" s="78">
        <v>0</v>
      </c>
      <c r="G429" s="78">
        <v>754298.72</v>
      </c>
      <c r="H429" s="78">
        <v>754298.72</v>
      </c>
      <c r="I429" s="78">
        <v>842701.72</v>
      </c>
    </row>
    <row r="430" spans="1:10" x14ac:dyDescent="0.3">
      <c r="B430" s="97"/>
      <c r="C430" s="43" t="s">
        <v>563</v>
      </c>
      <c r="D430" s="78">
        <v>0</v>
      </c>
      <c r="E430" s="100">
        <v>0</v>
      </c>
      <c r="F430" s="78">
        <v>0</v>
      </c>
      <c r="G430" s="78">
        <v>50000</v>
      </c>
      <c r="H430" s="78">
        <v>50000</v>
      </c>
      <c r="I430" s="60">
        <v>53466.58</v>
      </c>
    </row>
    <row r="431" spans="1:10" x14ac:dyDescent="0.3">
      <c r="B431" s="97"/>
      <c r="C431" s="43" t="s">
        <v>556</v>
      </c>
      <c r="D431" s="78">
        <v>0</v>
      </c>
      <c r="E431" s="100">
        <v>0</v>
      </c>
      <c r="F431" s="78">
        <v>0</v>
      </c>
      <c r="G431" s="78">
        <f>48000+6200</f>
        <v>54200</v>
      </c>
      <c r="H431" s="78">
        <f>48000+6200</f>
        <v>54200</v>
      </c>
      <c r="I431" s="78">
        <f>48000+6200</f>
        <v>54200</v>
      </c>
    </row>
    <row r="432" spans="1:10" x14ac:dyDescent="0.3">
      <c r="B432" s="97"/>
      <c r="C432" s="43" t="s">
        <v>558</v>
      </c>
      <c r="D432" s="78">
        <v>0</v>
      </c>
      <c r="E432" s="100">
        <v>0</v>
      </c>
      <c r="F432" s="78">
        <v>0</v>
      </c>
      <c r="G432" s="78">
        <v>5000</v>
      </c>
      <c r="H432" s="78">
        <v>5000</v>
      </c>
      <c r="I432" s="60">
        <v>4000</v>
      </c>
    </row>
    <row r="433" spans="1:9" x14ac:dyDescent="0.3">
      <c r="B433" s="97"/>
      <c r="C433" s="43" t="s">
        <v>559</v>
      </c>
      <c r="D433" s="78">
        <v>0</v>
      </c>
      <c r="E433" s="100">
        <v>0</v>
      </c>
      <c r="F433" s="78">
        <v>0</v>
      </c>
      <c r="G433" s="78">
        <v>11640</v>
      </c>
      <c r="H433" s="78">
        <v>11640</v>
      </c>
      <c r="I433" s="78">
        <v>9700</v>
      </c>
    </row>
    <row r="434" spans="1:9" x14ac:dyDescent="0.3">
      <c r="B434" s="97"/>
      <c r="C434" s="43" t="s">
        <v>554</v>
      </c>
      <c r="D434" s="78">
        <v>0</v>
      </c>
      <c r="E434" s="100">
        <v>0</v>
      </c>
      <c r="F434" s="78">
        <v>0</v>
      </c>
      <c r="G434" s="78">
        <v>17400</v>
      </c>
      <c r="H434" s="78">
        <v>17400</v>
      </c>
      <c r="I434" s="78">
        <v>17400</v>
      </c>
    </row>
    <row r="435" spans="1:9" x14ac:dyDescent="0.3">
      <c r="B435" s="97"/>
      <c r="C435" s="43" t="s">
        <v>582</v>
      </c>
      <c r="D435" s="78">
        <v>0</v>
      </c>
      <c r="E435" s="100">
        <v>0</v>
      </c>
      <c r="F435" s="78">
        <v>0</v>
      </c>
      <c r="G435" s="78">
        <v>0</v>
      </c>
      <c r="H435" s="78">
        <v>0</v>
      </c>
      <c r="I435" s="60">
        <v>6600</v>
      </c>
    </row>
    <row r="436" spans="1:9" x14ac:dyDescent="0.3">
      <c r="B436" s="97"/>
      <c r="C436" s="43" t="s">
        <v>583</v>
      </c>
      <c r="D436" s="78">
        <v>0</v>
      </c>
      <c r="E436" s="100">
        <v>0</v>
      </c>
      <c r="F436" s="78">
        <v>0</v>
      </c>
      <c r="G436" s="78">
        <v>0</v>
      </c>
      <c r="H436" s="78">
        <v>0</v>
      </c>
      <c r="I436" s="60">
        <v>2000</v>
      </c>
    </row>
    <row r="437" spans="1:9" x14ac:dyDescent="0.3">
      <c r="B437" s="97"/>
      <c r="C437" s="43" t="s">
        <v>584</v>
      </c>
      <c r="D437" s="78">
        <v>0</v>
      </c>
      <c r="E437" s="100">
        <v>0</v>
      </c>
      <c r="F437" s="78">
        <v>0</v>
      </c>
      <c r="G437" s="78">
        <v>0</v>
      </c>
      <c r="H437" s="78">
        <v>0</v>
      </c>
      <c r="I437" s="60">
        <v>10000</v>
      </c>
    </row>
    <row r="438" spans="1:9" x14ac:dyDescent="0.3">
      <c r="B438" s="46"/>
      <c r="C438" s="31" t="s">
        <v>508</v>
      </c>
      <c r="D438" s="114">
        <v>0</v>
      </c>
      <c r="E438" s="15">
        <v>0</v>
      </c>
      <c r="F438" s="114">
        <v>0</v>
      </c>
      <c r="G438" s="114">
        <v>0</v>
      </c>
      <c r="H438" s="114">
        <v>0</v>
      </c>
      <c r="I438" s="114">
        <v>0</v>
      </c>
    </row>
    <row r="439" spans="1:9" x14ac:dyDescent="0.3">
      <c r="B439" s="46"/>
      <c r="C439" s="36" t="s">
        <v>462</v>
      </c>
      <c r="D439" s="114">
        <v>6949.44</v>
      </c>
      <c r="E439" s="15">
        <v>6949.44</v>
      </c>
      <c r="F439" s="114">
        <v>0</v>
      </c>
      <c r="G439" s="114">
        <v>0</v>
      </c>
      <c r="H439" s="114">
        <v>0</v>
      </c>
      <c r="I439" s="114">
        <v>0</v>
      </c>
    </row>
    <row r="440" spans="1:9" x14ac:dyDescent="0.3">
      <c r="B440" s="46"/>
      <c r="C440" s="36" t="s">
        <v>537</v>
      </c>
      <c r="D440" s="114"/>
      <c r="E440" s="15">
        <v>487.44</v>
      </c>
      <c r="F440" s="114"/>
      <c r="G440" s="114"/>
      <c r="H440" s="114"/>
      <c r="I440" s="114"/>
    </row>
    <row r="441" spans="1:9" x14ac:dyDescent="0.3">
      <c r="B441" s="46"/>
      <c r="C441" s="36" t="s">
        <v>531</v>
      </c>
      <c r="D441" s="114">
        <v>14600</v>
      </c>
      <c r="E441" s="100">
        <v>16532.86</v>
      </c>
      <c r="F441" s="114">
        <v>0</v>
      </c>
      <c r="G441" s="114">
        <v>0</v>
      </c>
      <c r="H441" s="114">
        <v>0</v>
      </c>
      <c r="I441" s="114">
        <v>0</v>
      </c>
    </row>
    <row r="442" spans="1:9" x14ac:dyDescent="0.3">
      <c r="B442" s="46"/>
      <c r="C442" s="36" t="s">
        <v>520</v>
      </c>
      <c r="D442" s="114">
        <v>0</v>
      </c>
      <c r="E442" s="115">
        <v>2147.7800000000002</v>
      </c>
      <c r="F442" s="114">
        <v>0</v>
      </c>
      <c r="G442" s="114">
        <v>0</v>
      </c>
      <c r="H442" s="114">
        <v>0</v>
      </c>
      <c r="I442" s="114">
        <v>0</v>
      </c>
    </row>
    <row r="443" spans="1:9" x14ac:dyDescent="0.3">
      <c r="B443" s="46"/>
      <c r="C443" s="36" t="s">
        <v>538</v>
      </c>
      <c r="D443" s="114"/>
      <c r="E443" s="115">
        <v>2785</v>
      </c>
      <c r="F443" s="114"/>
      <c r="G443" s="114"/>
      <c r="H443" s="114"/>
      <c r="I443" s="114"/>
    </row>
    <row r="444" spans="1:9" x14ac:dyDescent="0.3">
      <c r="B444" s="46"/>
      <c r="C444" s="36" t="s">
        <v>521</v>
      </c>
      <c r="D444" s="114">
        <v>0</v>
      </c>
      <c r="E444" s="115">
        <v>0</v>
      </c>
      <c r="F444" s="114">
        <v>0</v>
      </c>
      <c r="G444" s="114">
        <v>0</v>
      </c>
      <c r="H444" s="114">
        <v>0</v>
      </c>
      <c r="I444" s="114">
        <v>0</v>
      </c>
    </row>
    <row r="445" spans="1:9" x14ac:dyDescent="0.3">
      <c r="A445" s="39" t="s">
        <v>58</v>
      </c>
      <c r="B445" s="57"/>
      <c r="C445" s="39"/>
      <c r="D445" s="40">
        <f>SUM(D417:D420)+SUM(D438:D444)</f>
        <v>21549.439999999999</v>
      </c>
      <c r="E445" s="40">
        <f>SUM(E417:E420)+SUM(E438:E444)</f>
        <v>28902.519999999997</v>
      </c>
      <c r="F445" s="40">
        <f>SUM(F417:F420)+SUM(F438:F444)</f>
        <v>0</v>
      </c>
      <c r="G445" s="40">
        <f>SUM(G421:G444)</f>
        <v>2279365.56</v>
      </c>
      <c r="H445" s="40">
        <f>SUM(H419:H420)</f>
        <v>2280483.56</v>
      </c>
      <c r="I445" s="40">
        <f>SUM(I419:I420)</f>
        <v>2355746.41</v>
      </c>
    </row>
    <row r="446" spans="1:9" x14ac:dyDescent="0.3">
      <c r="A446" s="12" t="s">
        <v>81</v>
      </c>
      <c r="B446" s="58"/>
      <c r="C446" s="12"/>
      <c r="D446" s="96">
        <v>17289.490000000002</v>
      </c>
      <c r="E446" s="96">
        <v>17289.490000000002</v>
      </c>
      <c r="F446" s="134">
        <v>17501.080000000002</v>
      </c>
      <c r="G446" s="96">
        <v>17501.080000000002</v>
      </c>
      <c r="H446" s="96">
        <v>17501.080000000002</v>
      </c>
      <c r="I446" s="96">
        <v>17501.080000000002</v>
      </c>
    </row>
    <row r="447" spans="1:9" x14ac:dyDescent="0.3">
      <c r="A447" s="12" t="s">
        <v>216</v>
      </c>
      <c r="B447" s="58"/>
      <c r="C447" s="12"/>
      <c r="D447" s="38">
        <v>27576</v>
      </c>
      <c r="E447" s="38">
        <v>27576</v>
      </c>
      <c r="F447" s="132">
        <v>27576</v>
      </c>
      <c r="G447" s="38">
        <v>27576</v>
      </c>
      <c r="H447" s="38">
        <v>27576</v>
      </c>
      <c r="I447" s="38">
        <v>27576</v>
      </c>
    </row>
    <row r="448" spans="1:9" x14ac:dyDescent="0.3">
      <c r="A448" s="12" t="s">
        <v>82</v>
      </c>
      <c r="B448" s="58"/>
      <c r="C448" s="12"/>
      <c r="D448" s="96">
        <v>9083.19</v>
      </c>
      <c r="E448" s="96">
        <v>9083.19</v>
      </c>
      <c r="F448" s="134">
        <v>9175.76</v>
      </c>
      <c r="G448" s="96">
        <v>9175.76</v>
      </c>
      <c r="H448" s="96">
        <v>9175.76</v>
      </c>
      <c r="I448" s="96">
        <v>9175.76</v>
      </c>
    </row>
    <row r="449" spans="1:9" x14ac:dyDescent="0.3">
      <c r="A449" s="12" t="s">
        <v>59</v>
      </c>
      <c r="B449" s="58"/>
      <c r="C449" s="12"/>
      <c r="D449" s="96">
        <v>4498.32</v>
      </c>
      <c r="E449" s="96">
        <v>4498.32</v>
      </c>
      <c r="F449" s="96">
        <v>0</v>
      </c>
      <c r="G449" s="96">
        <v>0</v>
      </c>
      <c r="H449" s="96">
        <v>0</v>
      </c>
      <c r="I449" s="96">
        <v>0</v>
      </c>
    </row>
    <row r="450" spans="1:9" x14ac:dyDescent="0.3">
      <c r="A450" s="12" t="s">
        <v>60</v>
      </c>
      <c r="B450" s="58"/>
      <c r="C450" s="12"/>
      <c r="D450" s="96">
        <v>0</v>
      </c>
      <c r="E450" s="96">
        <v>0</v>
      </c>
      <c r="F450" s="96">
        <v>0</v>
      </c>
      <c r="G450" s="96">
        <v>0</v>
      </c>
      <c r="H450" s="96">
        <v>0</v>
      </c>
      <c r="I450" s="96">
        <v>0</v>
      </c>
    </row>
    <row r="451" spans="1:9" s="46" customFormat="1" ht="13.2" x14ac:dyDescent="0.25">
      <c r="A451" s="12" t="s">
        <v>429</v>
      </c>
      <c r="B451" s="58"/>
      <c r="C451" s="12"/>
      <c r="D451" s="96">
        <v>30</v>
      </c>
      <c r="E451" s="96">
        <v>30</v>
      </c>
      <c r="F451" s="134">
        <v>30</v>
      </c>
      <c r="G451" s="96">
        <v>30</v>
      </c>
      <c r="H451" s="96">
        <v>30</v>
      </c>
      <c r="I451" s="96">
        <v>30</v>
      </c>
    </row>
    <row r="452" spans="1:9" s="46" customFormat="1" ht="13.2" x14ac:dyDescent="0.25">
      <c r="A452" s="39" t="s">
        <v>73</v>
      </c>
      <c r="B452" s="57"/>
      <c r="C452" s="39"/>
      <c r="D452" s="40">
        <f t="shared" ref="D452:I452" si="85">SUM(D446:D451)</f>
        <v>58477.000000000007</v>
      </c>
      <c r="E452" s="40">
        <f t="shared" si="85"/>
        <v>58477.000000000007</v>
      </c>
      <c r="F452" s="40">
        <f t="shared" si="85"/>
        <v>54282.840000000004</v>
      </c>
      <c r="G452" s="40">
        <f t="shared" si="85"/>
        <v>54282.840000000004</v>
      </c>
      <c r="H452" s="40">
        <f t="shared" si="85"/>
        <v>54282.840000000004</v>
      </c>
      <c r="I452" s="40">
        <f t="shared" si="85"/>
        <v>54282.840000000004</v>
      </c>
    </row>
    <row r="453" spans="1:9" s="46" customFormat="1" ht="13.2" x14ac:dyDescent="0.25">
      <c r="A453" s="1"/>
      <c r="B453" s="48"/>
      <c r="C453" s="1"/>
      <c r="D453" s="6"/>
      <c r="E453" s="6"/>
      <c r="F453" s="15"/>
      <c r="G453" s="15"/>
      <c r="H453" s="15"/>
    </row>
    <row r="454" spans="1:9" s="46" customFormat="1" ht="13.2" x14ac:dyDescent="0.25">
      <c r="A454" s="7"/>
      <c r="B454" s="154" t="s">
        <v>72</v>
      </c>
      <c r="C454" s="154"/>
      <c r="D454" s="9">
        <f t="shared" ref="D454:I454" si="86">D416+D341+D329+D324+D314+D309+D290+D282+D273+D249+D236+D230</f>
        <v>2822937.14</v>
      </c>
      <c r="E454" s="9">
        <f t="shared" si="86"/>
        <v>3195347.66</v>
      </c>
      <c r="F454" s="9">
        <f t="shared" si="86"/>
        <v>3106135.74</v>
      </c>
      <c r="G454" s="9">
        <f t="shared" si="86"/>
        <v>3312032.7</v>
      </c>
      <c r="H454" s="9">
        <f t="shared" si="86"/>
        <v>3346450.5599999996</v>
      </c>
      <c r="I454" s="9">
        <f t="shared" si="86"/>
        <v>3513395.0700000003</v>
      </c>
    </row>
    <row r="455" spans="1:9" s="46" customFormat="1" ht="13.2" x14ac:dyDescent="0.25">
      <c r="A455" s="1"/>
      <c r="B455" s="48"/>
      <c r="C455" s="1"/>
      <c r="D455" s="6"/>
      <c r="E455" s="6"/>
      <c r="F455" s="15"/>
      <c r="G455" s="15"/>
      <c r="H455" s="15"/>
    </row>
    <row r="456" spans="1:9" s="46" customFormat="1" ht="13.2" x14ac:dyDescent="0.25">
      <c r="A456" s="7"/>
      <c r="B456" s="154" t="s">
        <v>67</v>
      </c>
      <c r="C456" s="154"/>
      <c r="D456" s="9">
        <f t="shared" ref="D456:I456" si="87">D454+D445+D452</f>
        <v>2902963.58</v>
      </c>
      <c r="E456" s="9">
        <f t="shared" si="87"/>
        <v>3282727.18</v>
      </c>
      <c r="F456" s="9">
        <f t="shared" si="87"/>
        <v>3160418.58</v>
      </c>
      <c r="G456" s="9">
        <f t="shared" si="87"/>
        <v>5645681.0999999996</v>
      </c>
      <c r="H456" s="9">
        <f t="shared" si="87"/>
        <v>5681216.959999999</v>
      </c>
      <c r="I456" s="9">
        <f t="shared" si="87"/>
        <v>5923424.3200000003</v>
      </c>
    </row>
    <row r="457" spans="1:9" x14ac:dyDescent="0.3">
      <c r="F457" s="15"/>
      <c r="G457" s="15"/>
    </row>
    <row r="458" spans="1:9" x14ac:dyDescent="0.3">
      <c r="F458" s="15"/>
      <c r="G458" s="15"/>
    </row>
    <row r="459" spans="1:9" x14ac:dyDescent="0.3">
      <c r="F459" s="83"/>
      <c r="G459" s="83"/>
    </row>
    <row r="460" spans="1:9" x14ac:dyDescent="0.3">
      <c r="F460" s="84"/>
      <c r="G460" s="84"/>
    </row>
    <row r="461" spans="1:9" x14ac:dyDescent="0.3">
      <c r="F461" s="84"/>
      <c r="G461" s="84"/>
    </row>
    <row r="462" spans="1:9" x14ac:dyDescent="0.3">
      <c r="F462" s="84"/>
      <c r="G462" s="84"/>
    </row>
    <row r="463" spans="1:9" x14ac:dyDescent="0.3">
      <c r="F463" s="84"/>
      <c r="G463" s="84"/>
    </row>
    <row r="464" spans="1:9" x14ac:dyDescent="0.3">
      <c r="F464" s="84"/>
      <c r="G464" s="84"/>
    </row>
    <row r="465" spans="6:7" x14ac:dyDescent="0.3">
      <c r="F465" s="84"/>
      <c r="G465" s="84"/>
    </row>
    <row r="466" spans="6:7" x14ac:dyDescent="0.3">
      <c r="F466" s="84"/>
      <c r="G466" s="84"/>
    </row>
    <row r="467" spans="6:7" x14ac:dyDescent="0.3">
      <c r="F467" s="83"/>
      <c r="G467" s="83"/>
    </row>
    <row r="469" spans="6:7" x14ac:dyDescent="0.3">
      <c r="F469" s="89"/>
      <c r="G469" s="89"/>
    </row>
    <row r="471" spans="6:7" x14ac:dyDescent="0.3">
      <c r="F471" s="89"/>
      <c r="G471" s="89"/>
    </row>
  </sheetData>
  <mergeCells count="14">
    <mergeCell ref="I110:I116"/>
    <mergeCell ref="A1:F1"/>
    <mergeCell ref="H110:H116"/>
    <mergeCell ref="B456:C456"/>
    <mergeCell ref="B454:C454"/>
    <mergeCell ref="A3:C3"/>
    <mergeCell ref="A95:C95"/>
    <mergeCell ref="B73:C73"/>
    <mergeCell ref="B87:C87"/>
    <mergeCell ref="B94:C94"/>
    <mergeCell ref="G110:G116"/>
    <mergeCell ref="E110:E116"/>
    <mergeCell ref="D110:D116"/>
    <mergeCell ref="F110:F116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H11"/>
  <sheetViews>
    <sheetView tabSelected="1" zoomScale="120" zoomScaleNormal="120" workbookViewId="0">
      <selection activeCell="G11" sqref="G11"/>
    </sheetView>
  </sheetViews>
  <sheetFormatPr defaultColWidth="9.109375" defaultRowHeight="14.4" x14ac:dyDescent="0.3"/>
  <cols>
    <col min="1" max="1" width="41.5546875" customWidth="1"/>
    <col min="2" max="5" width="22.5546875" customWidth="1"/>
    <col min="6" max="7" width="19.109375" customWidth="1"/>
  </cols>
  <sheetData>
    <row r="1" spans="1:8" ht="30.75" customHeight="1" x14ac:dyDescent="0.3">
      <c r="A1" s="95"/>
      <c r="B1" s="85" t="s">
        <v>539</v>
      </c>
      <c r="C1" s="86" t="s">
        <v>541</v>
      </c>
      <c r="D1" s="11" t="s">
        <v>551</v>
      </c>
      <c r="E1" s="11" t="s">
        <v>552</v>
      </c>
      <c r="F1" s="11" t="s">
        <v>569</v>
      </c>
      <c r="G1" s="11" t="s">
        <v>572</v>
      </c>
    </row>
    <row r="2" spans="1:8" ht="30.75" customHeight="1" x14ac:dyDescent="0.3">
      <c r="A2" s="17" t="s">
        <v>61</v>
      </c>
      <c r="B2" s="93">
        <f>'2023_schv'!D73</f>
        <v>2834466.03</v>
      </c>
      <c r="C2" s="18">
        <f>'2023_schv'!E73</f>
        <v>3261301.7199999997</v>
      </c>
      <c r="D2" s="22">
        <f>'2023_schv'!F73</f>
        <v>3160388.58</v>
      </c>
      <c r="E2" s="22">
        <f>'2023_schv'!G73</f>
        <v>3376760.58</v>
      </c>
      <c r="F2" s="22">
        <f>'2023_schv'!H73</f>
        <v>3443739.09</v>
      </c>
      <c r="G2" s="22">
        <f>'2023_schv'!I73</f>
        <v>3565397.6799999997</v>
      </c>
    </row>
    <row r="3" spans="1:8" ht="30.75" customHeight="1" x14ac:dyDescent="0.3">
      <c r="A3" s="17" t="s">
        <v>62</v>
      </c>
      <c r="B3" s="93">
        <f>'2023_schv'!D454</f>
        <v>2822937.14</v>
      </c>
      <c r="C3" s="18">
        <f>'2023_schv'!E454</f>
        <v>3195347.66</v>
      </c>
      <c r="D3" s="22">
        <f>'2023_schv'!F454</f>
        <v>3106135.74</v>
      </c>
      <c r="E3" s="22">
        <f>'2023_schv'!G454</f>
        <v>3312032.7</v>
      </c>
      <c r="F3" s="22">
        <f>'2023_schv'!H454</f>
        <v>3346450.5599999996</v>
      </c>
      <c r="G3" s="22">
        <f>'2023_schv'!I454</f>
        <v>3513395.0700000003</v>
      </c>
    </row>
    <row r="4" spans="1:8" ht="30.75" customHeight="1" x14ac:dyDescent="0.3">
      <c r="A4" s="20" t="s">
        <v>74</v>
      </c>
      <c r="B4" s="94">
        <f t="shared" ref="B4:G4" si="0">B2-B3</f>
        <v>11528.889999999665</v>
      </c>
      <c r="C4" s="21">
        <f t="shared" si="0"/>
        <v>65954.05999999959</v>
      </c>
      <c r="D4" s="21">
        <f t="shared" si="0"/>
        <v>54252.839999999851</v>
      </c>
      <c r="E4" s="21">
        <f t="shared" si="0"/>
        <v>64727.879999999888</v>
      </c>
      <c r="F4" s="21">
        <f t="shared" si="0"/>
        <v>97288.530000000261</v>
      </c>
      <c r="G4" s="21">
        <f t="shared" si="0"/>
        <v>52002.609999999404</v>
      </c>
    </row>
    <row r="5" spans="1:8" ht="30.75" customHeight="1" x14ac:dyDescent="0.3">
      <c r="A5" s="17" t="s">
        <v>63</v>
      </c>
      <c r="B5" s="93">
        <f>'2023_schv'!D87</f>
        <v>135412.66</v>
      </c>
      <c r="C5" s="18">
        <f>'2023_schv'!E87</f>
        <v>33297.229999999996</v>
      </c>
      <c r="D5" s="19">
        <f>'2023_schv'!F87</f>
        <v>0</v>
      </c>
      <c r="E5" s="19">
        <f>'2023_schv'!G87</f>
        <v>1707205.9</v>
      </c>
      <c r="F5" s="19">
        <f>'2023_schv'!H87</f>
        <v>1707205.9</v>
      </c>
      <c r="G5" s="19">
        <f>'2023_schv'!I87</f>
        <v>1808459.66</v>
      </c>
    </row>
    <row r="6" spans="1:8" ht="30.75" customHeight="1" x14ac:dyDescent="0.3">
      <c r="A6" s="17" t="s">
        <v>64</v>
      </c>
      <c r="B6" s="93">
        <f>'2023_schv'!D445</f>
        <v>21549.439999999999</v>
      </c>
      <c r="C6" s="18">
        <f>'2023_schv'!E445</f>
        <v>28902.519999999997</v>
      </c>
      <c r="D6" s="19">
        <f>'2023_schv'!F445</f>
        <v>0</v>
      </c>
      <c r="E6" s="19">
        <f>'2023_schv'!G445</f>
        <v>2279365.56</v>
      </c>
      <c r="F6" s="19">
        <f>'2023_schv'!H445</f>
        <v>2280483.56</v>
      </c>
      <c r="G6" s="19">
        <f>'2023_schv'!I445</f>
        <v>2355746.41</v>
      </c>
    </row>
    <row r="7" spans="1:8" ht="30.75" customHeight="1" x14ac:dyDescent="0.3">
      <c r="A7" s="20" t="s">
        <v>75</v>
      </c>
      <c r="B7" s="94">
        <f t="shared" ref="B7:G7" si="1">B5-B6</f>
        <v>113863.22</v>
      </c>
      <c r="C7" s="21">
        <f t="shared" si="1"/>
        <v>4394.7099999999991</v>
      </c>
      <c r="D7" s="21">
        <f t="shared" si="1"/>
        <v>0</v>
      </c>
      <c r="E7" s="21">
        <f t="shared" si="1"/>
        <v>-572159.66000000015</v>
      </c>
      <c r="F7" s="21">
        <f t="shared" si="1"/>
        <v>-573277.66000000015</v>
      </c>
      <c r="G7" s="21">
        <f t="shared" si="1"/>
        <v>-547286.75000000023</v>
      </c>
    </row>
    <row r="8" spans="1:8" ht="30.75" customHeight="1" x14ac:dyDescent="0.3">
      <c r="A8" s="17" t="s">
        <v>65</v>
      </c>
      <c r="B8" s="93">
        <f>'2023_schv'!D94</f>
        <v>30</v>
      </c>
      <c r="C8" s="18">
        <f>'2023_schv'!E94</f>
        <v>170627.59</v>
      </c>
      <c r="D8" s="19">
        <f>'2023_schv'!F94</f>
        <v>30</v>
      </c>
      <c r="E8" s="19">
        <f>'2023_schv'!G94</f>
        <v>561714.62</v>
      </c>
      <c r="F8" s="19">
        <f>'2023_schv'!H94</f>
        <v>549566.98</v>
      </c>
      <c r="G8" s="19">
        <f>'2023_schv'!I94</f>
        <v>549566.98</v>
      </c>
    </row>
    <row r="9" spans="1:8" ht="30.75" customHeight="1" x14ac:dyDescent="0.3">
      <c r="A9" s="17" t="s">
        <v>66</v>
      </c>
      <c r="B9" s="93">
        <f>'2023_schv'!D452</f>
        <v>58477.000000000007</v>
      </c>
      <c r="C9" s="18">
        <f>'2023_schv'!E452</f>
        <v>58477.000000000007</v>
      </c>
      <c r="D9" s="19">
        <f>'2023_schv'!F452</f>
        <v>54282.840000000004</v>
      </c>
      <c r="E9" s="19">
        <f>'2023_schv'!G452</f>
        <v>54282.840000000004</v>
      </c>
      <c r="F9" s="19">
        <f>'2023_schv'!H452</f>
        <v>54282.840000000004</v>
      </c>
      <c r="G9" s="19">
        <f>'2023_schv'!I452</f>
        <v>54282.840000000004</v>
      </c>
    </row>
    <row r="10" spans="1:8" ht="30.75" customHeight="1" x14ac:dyDescent="0.3">
      <c r="A10" s="20" t="s">
        <v>76</v>
      </c>
      <c r="B10" s="94">
        <f t="shared" ref="B10:G10" si="2">B8-B9</f>
        <v>-58447.000000000007</v>
      </c>
      <c r="C10" s="21">
        <f t="shared" si="2"/>
        <v>112150.59</v>
      </c>
      <c r="D10" s="21">
        <f t="shared" si="2"/>
        <v>-54252.840000000004</v>
      </c>
      <c r="E10" s="21">
        <f t="shared" si="2"/>
        <v>507431.77999999997</v>
      </c>
      <c r="F10" s="21">
        <f t="shared" si="2"/>
        <v>495284.13999999996</v>
      </c>
      <c r="G10" s="21">
        <f t="shared" si="2"/>
        <v>495284.13999999996</v>
      </c>
    </row>
    <row r="11" spans="1:8" ht="30.75" customHeight="1" x14ac:dyDescent="0.3">
      <c r="A11" s="87" t="s">
        <v>77</v>
      </c>
      <c r="B11" s="88">
        <f t="shared" ref="B11:G11" si="3">B2+B5+B8-(B3+B6+B9)</f>
        <v>66945.10999999987</v>
      </c>
      <c r="C11" s="88">
        <f t="shared" si="3"/>
        <v>182499.3599999994</v>
      </c>
      <c r="D11" s="88">
        <f t="shared" si="3"/>
        <v>0</v>
      </c>
      <c r="E11" s="88">
        <f t="shared" si="3"/>
        <v>0</v>
      </c>
      <c r="F11" s="88">
        <f t="shared" si="3"/>
        <v>19295.010000001639</v>
      </c>
      <c r="G11" s="88">
        <f t="shared" si="3"/>
        <v>0</v>
      </c>
      <c r="H11" s="10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2023_schv</vt:lpstr>
      <vt:lpstr>2023_rek_schv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Primátor mesta Podolínec</cp:lastModifiedBy>
  <cp:lastPrinted>2022-11-29T10:30:12Z</cp:lastPrinted>
  <dcterms:created xsi:type="dcterms:W3CDTF">2018-12-11T07:13:16Z</dcterms:created>
  <dcterms:modified xsi:type="dcterms:W3CDTF">2023-09-25T13:33:12Z</dcterms:modified>
</cp:coreProperties>
</file>